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090" windowHeight="6915" tabRatio="774" firstSheet="1" activeTab="1"/>
  </bookViews>
  <sheets>
    <sheet name="Condensed PL-31.3.2005-final" sheetId="1" r:id="rId1"/>
    <sheet name="KLSE-Qtrly Notes-31.3.2005-fina" sheetId="2" r:id="rId2"/>
    <sheet name="Notes to IFS-31.3.2005-final" sheetId="3" r:id="rId3"/>
    <sheet name="Condensed CFS-31.3.2005-final" sheetId="4" r:id="rId4"/>
    <sheet name="Condensed BS-31.3.2005-final" sheetId="5" r:id="rId5"/>
    <sheet name="Condensed Equity-31.3.2005-fina" sheetId="6" r:id="rId6"/>
  </sheets>
  <definedNames>
    <definedName name="_xlnm.Print_Area" localSheetId="3">'Condensed CFS-31.3.2005-final'!$A$1:$L$49</definedName>
  </definedNames>
  <calcPr fullCalcOnLoad="1"/>
</workbook>
</file>

<file path=xl/sharedStrings.xml><?xml version="1.0" encoding="utf-8"?>
<sst xmlns="http://schemas.openxmlformats.org/spreadsheetml/2006/main" count="457" uniqueCount="315">
  <si>
    <t>PERIOD</t>
  </si>
  <si>
    <t>RM'000</t>
  </si>
  <si>
    <t>(a)</t>
  </si>
  <si>
    <t>Turnover</t>
  </si>
  <si>
    <t>(b)</t>
  </si>
  <si>
    <t>Depreciation and amortisation</t>
  </si>
  <si>
    <t xml:space="preserve">CURRENT </t>
  </si>
  <si>
    <t xml:space="preserve">YEAR </t>
  </si>
  <si>
    <t>TODATE</t>
  </si>
  <si>
    <t>Todate</t>
  </si>
  <si>
    <t>Gain on sales of land</t>
  </si>
  <si>
    <t xml:space="preserve">   There were no disposal of unquoted investments and/or properties during quarter under review except as follows:</t>
  </si>
  <si>
    <t>Current year</t>
  </si>
  <si>
    <t>Final</t>
  </si>
  <si>
    <t>26.Aug 2004</t>
  </si>
  <si>
    <t>Commentary on Prospects for the next quarter to 30th June 2005.</t>
  </si>
  <si>
    <t xml:space="preserve">(CPO current quarter price of RM1,318 vs last year price of RM1,835) </t>
  </si>
  <si>
    <t>Current quarter ended</t>
  </si>
  <si>
    <t>Current Liabilities</t>
  </si>
  <si>
    <t>Net Current Assets</t>
  </si>
  <si>
    <t>Others</t>
  </si>
  <si>
    <t>Minority Interests</t>
  </si>
  <si>
    <t>31.12.2004</t>
  </si>
  <si>
    <t xml:space="preserve">          At 31.3.2004</t>
  </si>
  <si>
    <t>Interest income</t>
  </si>
  <si>
    <t>Certain segment of the Group's business are affected by cyclical factors.</t>
  </si>
  <si>
    <t>On an overall basis therefore, the group's performance varies seasonally.</t>
  </si>
  <si>
    <t>has decreased by 4% due to lower margins from raw material trade.</t>
  </si>
  <si>
    <t>A5</t>
  </si>
  <si>
    <t>A6</t>
  </si>
  <si>
    <t>A7</t>
  </si>
  <si>
    <t>A8</t>
  </si>
  <si>
    <t>A9</t>
  </si>
  <si>
    <t>A10</t>
  </si>
  <si>
    <t>A11</t>
  </si>
  <si>
    <t>A12</t>
  </si>
  <si>
    <t>Changes in Contingent Liabilities</t>
  </si>
  <si>
    <t xml:space="preserve">    Corporate guarantee given to secure </t>
  </si>
  <si>
    <t>RM' million</t>
  </si>
  <si>
    <t xml:space="preserve">PRECEDING </t>
  </si>
  <si>
    <t xml:space="preserve">   Cash and fixed deposits</t>
  </si>
  <si>
    <t>Interest expense</t>
  </si>
  <si>
    <t>Cumulative</t>
  </si>
  <si>
    <t xml:space="preserve">     1.1.2004 to</t>
  </si>
  <si>
    <t>31.3.2004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</si>
  <si>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</si>
  <si>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INTERIM FINANCIAL REPORT FOR THE 4TH QUARTER ENDED 31.3.2005</t>
  </si>
  <si>
    <t>4th Quarter</t>
  </si>
  <si>
    <t>31.3.2005</t>
  </si>
  <si>
    <t>Segment information in respect of the Group's business segments for the 12 months ended 31.3.2005</t>
  </si>
  <si>
    <t>12 months ended 31.3.2005</t>
  </si>
  <si>
    <t xml:space="preserve">          At 31.3.2005</t>
  </si>
  <si>
    <t>2003</t>
  </si>
  <si>
    <t>c</t>
  </si>
  <si>
    <t xml:space="preserve">    Net profit for the period</t>
  </si>
  <si>
    <t xml:space="preserve">    and to preserve value of confirmed contracts. There is no cash requirement for the above hedging instrument. It is the Group's </t>
  </si>
  <si>
    <t>Sales</t>
  </si>
  <si>
    <t>Activities:</t>
  </si>
  <si>
    <t>quarters</t>
  </si>
  <si>
    <t>corresponding quarters</t>
  </si>
  <si>
    <t xml:space="preserve">  Diluted earnings per ordinary shares (sen)</t>
  </si>
  <si>
    <t>Material changes in estimates</t>
  </si>
  <si>
    <t>Effect of adopting MASB25</t>
  </si>
  <si>
    <t>At 1.4.03</t>
  </si>
  <si>
    <t>.</t>
  </si>
  <si>
    <t>Earnings increased 68% and 43% respectively against current corresponding quarter and cumulative quarters, due to better margin for fishmeal, surimi and surimi-based products,</t>
  </si>
  <si>
    <t>The overall animal feed raw material market traded volume was marginally higher, resulting in ILF's current quarter sales increasing marginally against</t>
  </si>
  <si>
    <t>corresponding quarter last year. Current quarter earnings increased 7% against corresponding quarter last year due to better margin from raw material trade and higher farm produced prices.</t>
  </si>
  <si>
    <t>Cumulatively, sales increased 3% against last year due to higher unit cost of raw materials and higher farm produced prices while earning</t>
  </si>
  <si>
    <t xml:space="preserve">ILF's sales increased marginally against preceding quarter due to improved farm produced prices, earnings </t>
  </si>
  <si>
    <t>15% per share less tax</t>
  </si>
  <si>
    <t>To be approve at the</t>
  </si>
  <si>
    <t>next AGM</t>
  </si>
  <si>
    <t>At</t>
  </si>
  <si>
    <t>Note</t>
  </si>
  <si>
    <t>Investment in Associates</t>
  </si>
  <si>
    <t>Other investments</t>
  </si>
  <si>
    <t xml:space="preserve">   Inventories</t>
  </si>
  <si>
    <t xml:space="preserve">   Trade and other payables</t>
  </si>
  <si>
    <t xml:space="preserve">   Bills payable</t>
  </si>
  <si>
    <t xml:space="preserve">   Taxation</t>
  </si>
  <si>
    <t>Financed by:</t>
  </si>
  <si>
    <t>Capital and reserves</t>
  </si>
  <si>
    <t xml:space="preserve">   Share Capital</t>
  </si>
  <si>
    <t xml:space="preserve">   Reserves</t>
  </si>
  <si>
    <t>Long Term and deferred liabilities</t>
  </si>
  <si>
    <t xml:space="preserve">   Deferred taxation</t>
  </si>
  <si>
    <t xml:space="preserve">   Short term borrowings</t>
  </si>
  <si>
    <t>(2) crude palm oil milling activities are seasonally affected by monsoon resulting in low crops in the 2nd and 4th quarters.</t>
  </si>
  <si>
    <t>1.1.2004 TO</t>
  </si>
  <si>
    <t>Corporate Proposals</t>
  </si>
  <si>
    <t>1.4.2003 TO</t>
  </si>
  <si>
    <t>PRECEDING</t>
  </si>
  <si>
    <t>ADDITIONAL INFORMATION REQUIRED BY BURSA MALAYSIA SECURITIES BERHAD'S LISTING REQUIREMENTS.</t>
  </si>
  <si>
    <t xml:space="preserve">     1.10.2004 to</t>
  </si>
  <si>
    <t>Profit before tax</t>
  </si>
  <si>
    <t xml:space="preserve">   Total</t>
  </si>
  <si>
    <t xml:space="preserve">    policy to enter into foreign currency contracts with the Group's bankers and as such the Group do not foresee any significant credit and/or market risks.</t>
  </si>
  <si>
    <t>Net tangible Assets per share (RM)</t>
  </si>
  <si>
    <t xml:space="preserve">   Shareholders' equity</t>
  </si>
  <si>
    <t>Status of Audit qualification</t>
  </si>
  <si>
    <t>Material subsequent Event</t>
  </si>
  <si>
    <t xml:space="preserve">    The Group enters into forward exchange contracts as a hedge for certain contracts that are confirmed. The purpose of such hedging is to minimise losses </t>
  </si>
  <si>
    <t>Group share of associates tax</t>
  </si>
  <si>
    <t>Total Borrowings for trade purpose</t>
  </si>
  <si>
    <t>Off Balance sheet financial instruments</t>
  </si>
  <si>
    <t>Dividend</t>
  </si>
  <si>
    <t>dividend</t>
  </si>
  <si>
    <t>Type</t>
  </si>
  <si>
    <t>Rate</t>
  </si>
  <si>
    <t>Payment date</t>
  </si>
  <si>
    <t>The effective tax rate is lower than the statutory rate is mainly due to availability of tax incentives.</t>
  </si>
  <si>
    <t>Intangible assets</t>
  </si>
  <si>
    <t>Non-distributable</t>
  </si>
  <si>
    <t>Distributable</t>
  </si>
  <si>
    <t>Retained profit</t>
  </si>
  <si>
    <t>Total</t>
  </si>
  <si>
    <t xml:space="preserve">    Dividends</t>
  </si>
  <si>
    <t>Share premium</t>
  </si>
  <si>
    <t>Net cash inflow from operating activities</t>
  </si>
  <si>
    <t>Net cash outflow from investing activities</t>
  </si>
  <si>
    <t>Net cash outflow from financing activities</t>
  </si>
  <si>
    <t>Review of performance for the current quarter and financial year to-date.</t>
  </si>
  <si>
    <t>Operating Profit</t>
  </si>
  <si>
    <t>Share of profit of associate</t>
  </si>
  <si>
    <t>Profit Before Taxation</t>
  </si>
  <si>
    <t>Profit after taxation</t>
  </si>
  <si>
    <t>Less: Minority interests</t>
  </si>
  <si>
    <t>Less: Tax expense</t>
  </si>
  <si>
    <t>Net profit for the period</t>
  </si>
  <si>
    <t>NA</t>
  </si>
  <si>
    <t>Note: NA denotes "Not Applicable"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</si>
  <si>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</si>
  <si>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</si>
  <si>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>There were no material events subsequent to the end of current quarter that have not been reflected in the financial statements.</t>
  </si>
  <si>
    <t>CUMULATIVE QUARTERS</t>
  </si>
  <si>
    <t>Current Assets</t>
  </si>
  <si>
    <t>Net profit attributable to ordinary shareholders(RM'000)</t>
  </si>
  <si>
    <t>Number of ordinary shares in issue ('000)</t>
  </si>
  <si>
    <t>There were no sales or purchase of quoted investment for the quarter under review.</t>
  </si>
  <si>
    <t>Current Year</t>
  </si>
  <si>
    <t xml:space="preserve">  HP Creditors-short term (unsecured)</t>
  </si>
  <si>
    <t>CONDENSED CONSOLIDATED CASH FLOW STATEMENT FOR THE YEAR ENDED 31ST MARCH 2005.</t>
  </si>
  <si>
    <t>CONDENSED CONSOLIDATED STATEMENTS OF CHANGES IN EQUITY FOR THE YEAR ENDED 31ST MARCH 2005.</t>
  </si>
  <si>
    <t>At 31 March 2005</t>
  </si>
  <si>
    <t>CONDENSED CONSOLIDATED INCOME STATEMENTS FOR THE YEAR ENDED 31ST MARCH 2005.</t>
  </si>
  <si>
    <t>4TH QUARTER</t>
  </si>
  <si>
    <t>1.1.2005 TO</t>
  </si>
  <si>
    <t>CONDENSED CONSOLIDATED BALANCE SHEET AT 31ST MARCH 2005.</t>
  </si>
  <si>
    <t>The directors are cautiously optimistic on the next quarter to 30.6.2005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</si>
  <si>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</si>
  <si>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</si>
  <si>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</si>
  <si>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</si>
  <si>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</si>
  <si>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</si>
  <si>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</si>
  <si>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</si>
  <si>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</si>
  <si>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</si>
  <si>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</si>
  <si>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</si>
  <si>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</si>
  <si>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</si>
  <si>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</si>
  <si>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 xml:space="preserve">  Bank overdraft-short term (secured)</t>
  </si>
  <si>
    <t xml:space="preserve">  Bank overdraft-short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</si>
  <si>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</si>
  <si>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</si>
  <si>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</si>
  <si>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</si>
  <si>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</si>
  <si>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</si>
  <si>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</si>
  <si>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>a.</t>
  </si>
  <si>
    <t>b.</t>
  </si>
  <si>
    <t>c.</t>
  </si>
  <si>
    <t xml:space="preserve">Cumulative </t>
  </si>
  <si>
    <t xml:space="preserve">Current </t>
  </si>
  <si>
    <t>Last year</t>
  </si>
  <si>
    <t>last year</t>
  </si>
  <si>
    <t xml:space="preserve"> Current quarter</t>
  </si>
  <si>
    <t xml:space="preserve"> Preceding quarter </t>
  </si>
  <si>
    <t xml:space="preserve">  Cost:</t>
  </si>
  <si>
    <t xml:space="preserve">  Book Value:</t>
  </si>
  <si>
    <t xml:space="preserve">  Market Value:</t>
  </si>
  <si>
    <t>Changes in Material Litigation</t>
  </si>
  <si>
    <t xml:space="preserve">    There was no changes in material litigation at the date of this report.</t>
  </si>
  <si>
    <t xml:space="preserve">Borrowings </t>
  </si>
  <si>
    <t xml:space="preserve">   Other receivables</t>
  </si>
  <si>
    <t xml:space="preserve">   Trade receivables</t>
  </si>
  <si>
    <t xml:space="preserve">   Long term borrowings</t>
  </si>
  <si>
    <t>Review of current quarter performance with the preceding quarter.</t>
  </si>
  <si>
    <t>Dividend No.</t>
  </si>
  <si>
    <t>Financial</t>
  </si>
  <si>
    <t>year</t>
  </si>
  <si>
    <t>Dividend paid and declared since listing and up to the date of this report.</t>
  </si>
  <si>
    <t>5% per share less tax</t>
  </si>
  <si>
    <t>Final dividend</t>
  </si>
  <si>
    <t>7% per share less tax</t>
  </si>
  <si>
    <t>5% per share tax exempt</t>
  </si>
  <si>
    <t xml:space="preserve">Interim </t>
  </si>
  <si>
    <t>corresponding</t>
  </si>
  <si>
    <t>quarter</t>
  </si>
  <si>
    <t>(Incorporated in Malaysia)</t>
  </si>
  <si>
    <t>INDIVIDUAL QUARTER</t>
  </si>
  <si>
    <t>CURRENT</t>
  </si>
  <si>
    <t>YEAR</t>
  </si>
  <si>
    <t>CORRESPONDING</t>
  </si>
  <si>
    <t>Revenue</t>
  </si>
  <si>
    <t>as well as contribution from 3rd marine-based unit at Kota Kinabalu and its deep sea fishing activities.</t>
  </si>
  <si>
    <t>The Condensed Consolidated Cash Flow Statement should be read in conjunction with the Annual Financial Report for year ended 31 March 2004.</t>
  </si>
  <si>
    <t>financial statements for the year ended 31 March 2004.</t>
  </si>
  <si>
    <t>(3) integrated livestock farming activities are not significantly affected in any of the quarters.</t>
  </si>
  <si>
    <t>Group's products for each of the three core activities varies and the variation in each quarters were as follows:</t>
  </si>
  <si>
    <t xml:space="preserve">  Final paid :  2004 (12% less tax)     </t>
  </si>
  <si>
    <t xml:space="preserve">   Integrated Livestock Farming</t>
  </si>
  <si>
    <t xml:space="preserve">   Integrated Livestock Farming (ILF)</t>
  </si>
  <si>
    <t xml:space="preserve">     1.4.2004 to</t>
  </si>
  <si>
    <t>There were no changes in the composition of the Group in the current quarter.</t>
  </si>
  <si>
    <t>Net decrease in cash and cash equivalents</t>
  </si>
  <si>
    <t>The interim financial report should be read in conjunction with the audited financial statements of the Group for the year ended 31 March 2004.</t>
  </si>
  <si>
    <t>Profit Forecast</t>
  </si>
  <si>
    <t>No profit forecast was published during the period under review.</t>
  </si>
  <si>
    <t>Tax expense</t>
  </si>
  <si>
    <t>Deferred tax expense</t>
  </si>
  <si>
    <t>Unquoted investments and properties</t>
  </si>
  <si>
    <t>Quoted Investments</t>
  </si>
  <si>
    <t>The increased sales were due to increased production volume and unit prices of surimi and surimi-based products as well as contribution from 3rd marine-based manufacturing unit at Kota Kinabalu, Sabah.</t>
  </si>
  <si>
    <t xml:space="preserve">The management considers that on a quarter to quarter basis, the demand and/or production of the </t>
  </si>
  <si>
    <t xml:space="preserve">   Marine product manufacturing (MPM)</t>
  </si>
  <si>
    <t>(1) marine products manufacturing activities are affected by monsoon in the 4th quarter.</t>
  </si>
  <si>
    <t>1.4.2004 TO</t>
  </si>
  <si>
    <t>The Condensed Consolidated Income Statements should be read in conjunction with the Annual Financial Report for year ended 31 March 2004.</t>
  </si>
  <si>
    <t>Par value</t>
  </si>
  <si>
    <t>RM0.50</t>
  </si>
  <si>
    <t>RM1.00</t>
  </si>
  <si>
    <t>Number of shares ('000)</t>
  </si>
  <si>
    <t>The Condensed Consolidated Balance Sheet should be read in conjunction with the Annual Financial Report for year ended 31 March 2004.</t>
  </si>
  <si>
    <t>At 31.3.04</t>
  </si>
  <si>
    <t>At 1.4.04</t>
  </si>
  <si>
    <t xml:space="preserve">    Issue of shares</t>
  </si>
  <si>
    <t>Earnings per share:</t>
  </si>
  <si>
    <t xml:space="preserve">  Basic earnings per ordinary shares (sen)</t>
  </si>
  <si>
    <t>CASH FLOW FROM OPERATING ACTIVITIES</t>
  </si>
  <si>
    <t>Tax paid</t>
  </si>
  <si>
    <t>CASH FLOW FROM FINANCING ACTIVITIES</t>
  </si>
  <si>
    <t xml:space="preserve">    These contracts are all short term in nature.</t>
  </si>
  <si>
    <t xml:space="preserve">Basic Earnings per share (sen) </t>
  </si>
  <si>
    <t>Dividends Paid/declared</t>
  </si>
  <si>
    <t>%</t>
  </si>
  <si>
    <t>change</t>
  </si>
  <si>
    <t xml:space="preserve">     1.4.2003 to</t>
  </si>
  <si>
    <t>TO-DATE</t>
  </si>
  <si>
    <t>Share</t>
  </si>
  <si>
    <t>Capital</t>
  </si>
  <si>
    <t>Movement for the period:</t>
  </si>
  <si>
    <t xml:space="preserve">    Bonus issue expenses</t>
  </si>
  <si>
    <t>The Condensed Consolidated Statements of Changes in Equity should be read in conjunction with the Annual Financial Report for year ended 31 March 2004.</t>
  </si>
  <si>
    <t xml:space="preserve">     banking facilities granted to subsidiaries :</t>
  </si>
  <si>
    <t>Earning decreased 21% due to the same reason.</t>
  </si>
  <si>
    <t>Investment in quoted securities is analysed as:</t>
  </si>
  <si>
    <t>However, earning for the year has increased 4% against last year due to 4.8% increased FFB processed and better contribution from plantation sector.</t>
  </si>
  <si>
    <t xml:space="preserve">(CPO current year price of RM1,498.38 vs last year price of RM1,607.01) </t>
  </si>
  <si>
    <t xml:space="preserve">    As at 31.3.2005, the Group has hedged outstanding foreign currency contracts amounting to USD 0.523million (RM 1.98 million).</t>
  </si>
  <si>
    <t>Cash and cash equivalents at 31.3.2005</t>
  </si>
  <si>
    <t>MPM's sales improved 29% against current corresponding quarter and cumulative quarters respectively.</t>
  </si>
  <si>
    <t>CPOM's sales increased marginally compared to corresponding period last year despite a 28.1% decreased in CPO prices as the decreased price was compensated by a 25.3% increased in FFB processed.</t>
  </si>
  <si>
    <t>Current quarter earnings however increased significantly against corresponding quarter due to 25.3% increased FFB processed.</t>
  </si>
  <si>
    <t xml:space="preserve">Cumulatively, sales has decreased 1% against last year mainly due to 6.8% dropped in CPO prices. </t>
  </si>
  <si>
    <t>MPM's current quarter sales decreased 9% against preceding quarter mainly due to lower catch in East Coast of Peninsular as a result of monsoon and impact of higher diesel cost.</t>
  </si>
  <si>
    <t>Earnings decreased 11% against preceding quarter due to the same reason.</t>
  </si>
  <si>
    <t xml:space="preserve">CPOM's sales decreased 10.4% due to 14% decreased in FFB processed and lower CPO price. (CPO's Current quarter price of RM1,318 vs preceding quarter price of RMRM1,428), </t>
  </si>
  <si>
    <t>increased 9% against preceding quarter due to the same reason.</t>
  </si>
  <si>
    <t>Cash and cash equivalents at 1.4.2004</t>
  </si>
  <si>
    <t xml:space="preserve">   Crude Palm Oil Milling (CPOM)</t>
  </si>
  <si>
    <t>12% per share less tax</t>
  </si>
  <si>
    <t xml:space="preserve">   Reserve arising on consolidation</t>
  </si>
  <si>
    <t xml:space="preserve">   Marine products manufacturing</t>
  </si>
  <si>
    <t xml:space="preserve">   Crude Palm Oil Milling</t>
  </si>
  <si>
    <t>(Previous corresponding period interim dividend paid is RM Nil)</t>
  </si>
  <si>
    <t>There were no material changes in estimates during the quarter under review.</t>
  </si>
  <si>
    <t>NOTES TO THE INTERIM FINANCIAL REPORT</t>
  </si>
  <si>
    <t>A1</t>
  </si>
  <si>
    <t>A2</t>
  </si>
  <si>
    <t>The Audit Report of the Group's preceding financial statements was not qualified.</t>
  </si>
  <si>
    <t>A3</t>
  </si>
  <si>
    <t>A4</t>
  </si>
  <si>
    <t>2002</t>
  </si>
  <si>
    <t>2001</t>
  </si>
  <si>
    <t>Current income tax expense</t>
  </si>
  <si>
    <t>There are no issuance, cancellation, repurchase, resale and repayment of debt and equity securities during the quarter under review except as disclosed.</t>
  </si>
  <si>
    <t xml:space="preserve">          Addition to 31.3.2005</t>
  </si>
  <si>
    <t xml:space="preserve">     1.1.2005 to</t>
  </si>
  <si>
    <t>Earnings Per Share</t>
  </si>
  <si>
    <t>The calculations of basic earnings per share were as follows:</t>
  </si>
  <si>
    <t>Basis of preparation</t>
  </si>
  <si>
    <t>The interim financial report is unaudited and has been prepared in compliance with MASB 26, Interim Financial Report.</t>
  </si>
  <si>
    <t>The accounting policies and methods of computation adopted by the Group in this interim financial report are consistent with those adopted in the</t>
  </si>
  <si>
    <t>Seasonal or cyclical factors</t>
  </si>
  <si>
    <t>Unusual items</t>
  </si>
  <si>
    <t>There are no unusual items during the quarter under review.</t>
  </si>
  <si>
    <t>Debts and securities</t>
  </si>
  <si>
    <t>Dividend paid</t>
  </si>
  <si>
    <t>Ordinary shares:</t>
  </si>
  <si>
    <t>Segmental Information</t>
  </si>
  <si>
    <t>Property, plant and equipment</t>
  </si>
  <si>
    <t>The valuations of land and building have been brought forward, without amendment from the previous annual report.</t>
  </si>
  <si>
    <t>Changes in composition of the Group.</t>
  </si>
  <si>
    <t>ordinary shares of RM0.50 sen.</t>
  </si>
  <si>
    <t>The directors do not recommend any interim dividend for the quarter under review.</t>
  </si>
  <si>
    <t>Based on 7.5 sen per</t>
  </si>
  <si>
    <t xml:space="preserve">    There was no corporate proposal announced but not completed at the date of issue of this report except as follows:</t>
  </si>
  <si>
    <t xml:space="preserve">Proposed bonus issue of  50,000,000 new ordinary shares of RM0.50 each in QL Resources Berhad (QL), to be credited as fully paid-up on the basis of one (1) new ordinary shares </t>
  </si>
  <si>
    <t>of RM0.50 each for every three (3) existings ordinary shares of RM0.50 each held in QL.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</si>
</sst>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0.0%"/>
    <numFmt numFmtId="183" formatCode="mmmm\-yy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#,##0.0_);\(#,##0.0\)"/>
    <numFmt numFmtId="188" formatCode="#,##0.000_);\(#,##0.000\)"/>
    <numFmt numFmtId="189" formatCode="#,##0.0000_);\(#,##0.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-* #,##0.0_-;\-* #,##0.0_-;_-* &quot;-&quot;??_-;_-@_-"/>
    <numFmt numFmtId="194" formatCode="_-* #,##0_-;\-* #,##0_-;_-* &quot;-&quot;??_-;_-@_-"/>
    <numFmt numFmtId="195" formatCode="_(* #,##0.00000000_);_(* \(#,##0.00000000\);_(* &quot;-&quot;????????_);_(@_)"/>
    <numFmt numFmtId="196" formatCode="#,##0.0"/>
    <numFmt numFmtId="197" formatCode="_(* #,##0.000_);_(* \(#,##0.000\);_(* &quot;-&quot;???_);_(@_)"/>
    <numFmt numFmtId="198" formatCode="#,##0.00000_);\(#,##0.00000\)"/>
    <numFmt numFmtId="199" formatCode="#,##0.000000_);\(#,##0.000000\)"/>
    <numFmt numFmtId="200" formatCode="#,##0.0000000_);\(#,##0.0000000\)"/>
    <numFmt numFmtId="201" formatCode="_(* #,##0.0000000_);_(* \(#,##0.0000000\);_(* &quot;-&quot;????????_);_(@_)"/>
    <numFmt numFmtId="202" formatCode="_(* #,##0.000000_);_(* \(#,##0.000000\);_(* &quot;-&quot;????????_);_(@_)"/>
    <numFmt numFmtId="203" formatCode="_(* #,##0.00000_);_(* \(#,##0.00000\);_(* &quot;-&quot;????????_);_(@_)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0_);_(* \(#,##0.0000\);_(* &quot;-&quot;????????_);_(@_)"/>
    <numFmt numFmtId="208" formatCode="_(* #,##0.000_);_(* \(#,##0.000\);_(* &quot;-&quot;????????_);_(@_)"/>
    <numFmt numFmtId="209" formatCode="_(* #,##0.00_);_(* \(#,##0.00\);_(* &quot;-&quot;????????_);_(@_)"/>
    <numFmt numFmtId="210" formatCode="_(* #,##0.0_);_(* \(#,##0.0\);_(* &quot;-&quot;????????_);_(@_)"/>
    <numFmt numFmtId="211" formatCode="_(* #,##0_);_(* \(#,##0\);_(* &quot;-&quot;????????_);_(@_)"/>
    <numFmt numFmtId="212" formatCode="0.00_);\(0.00\)"/>
    <numFmt numFmtId="213" formatCode="0_);\(0\)"/>
    <numFmt numFmtId="214" formatCode="0.000%"/>
    <numFmt numFmtId="215" formatCode="#,##0.000"/>
    <numFmt numFmtId="216" formatCode="_(* #,##0.000_);_(* \(#,##0.000\);_(* &quot;-&quot;??_);_(@_)"/>
    <numFmt numFmtId="217" formatCode="_(* #,##0.0000_);_(* \(#,##0.0000\);_(* &quot;-&quot;??_);_(@_)"/>
    <numFmt numFmtId="218" formatCode="_(* #,##0.0_);_(* \(#,##0.0\);_(* &quot;-&quot;?_);_(@_)"/>
  </numFmts>
  <fonts count="27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doubleAccounting"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194" fontId="12" fillId="0" borderId="0" xfId="15" applyNumberFormat="1" applyFont="1" applyAlignment="1">
      <alignment/>
    </xf>
    <xf numFmtId="194" fontId="12" fillId="0" borderId="0" xfId="15" applyNumberFormat="1" applyFont="1" applyAlignment="1">
      <alignment horizontal="center"/>
    </xf>
    <xf numFmtId="0" fontId="0" fillId="0" borderId="6" xfId="0" applyBorder="1" applyAlignment="1">
      <alignment/>
    </xf>
    <xf numFmtId="0" fontId="10" fillId="0" borderId="7" xfId="0" applyFont="1" applyBorder="1" applyAlignment="1">
      <alignment horizontal="center"/>
    </xf>
    <xf numFmtId="194" fontId="0" fillId="0" borderId="0" xfId="0" applyNumberFormat="1" applyAlignment="1">
      <alignment/>
    </xf>
    <xf numFmtId="194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179" fontId="0" fillId="0" borderId="0" xfId="15" applyAlignment="1">
      <alignment/>
    </xf>
    <xf numFmtId="0" fontId="0" fillId="0" borderId="8" xfId="0" applyBorder="1" applyAlignment="1">
      <alignment/>
    </xf>
    <xf numFmtId="39" fontId="0" fillId="0" borderId="0" xfId="0" applyNumberFormat="1" applyAlignment="1">
      <alignment/>
    </xf>
    <xf numFmtId="41" fontId="14" fillId="0" borderId="0" xfId="15" applyNumberFormat="1" applyFont="1" applyAlignment="1">
      <alignment/>
    </xf>
    <xf numFmtId="41" fontId="12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15" fillId="0" borderId="2" xfId="1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94" fontId="0" fillId="0" borderId="0" xfId="15" applyNumberFormat="1" applyAlignment="1">
      <alignment/>
    </xf>
    <xf numFmtId="194" fontId="0" fillId="0" borderId="0" xfId="15" applyNumberFormat="1" applyAlignment="1">
      <alignment horizontal="center"/>
    </xf>
    <xf numFmtId="206" fontId="0" fillId="0" borderId="0" xfId="15" applyNumberFormat="1" applyAlignment="1">
      <alignment/>
    </xf>
    <xf numFmtId="194" fontId="0" fillId="0" borderId="1" xfId="15" applyNumberFormat="1" applyBorder="1" applyAlignment="1">
      <alignment/>
    </xf>
    <xf numFmtId="194" fontId="0" fillId="0" borderId="1" xfId="15" applyNumberFormat="1" applyBorder="1" applyAlignment="1">
      <alignment horizontal="center"/>
    </xf>
    <xf numFmtId="194" fontId="12" fillId="0" borderId="0" xfId="0" applyNumberFormat="1" applyFont="1" applyAlignment="1">
      <alignment/>
    </xf>
    <xf numFmtId="194" fontId="15" fillId="0" borderId="0" xfId="15" applyNumberFormat="1" applyFont="1" applyBorder="1" applyAlignment="1">
      <alignment/>
    </xf>
    <xf numFmtId="194" fontId="15" fillId="0" borderId="1" xfId="15" applyNumberFormat="1" applyFont="1" applyBorder="1" applyAlignment="1">
      <alignment/>
    </xf>
    <xf numFmtId="194" fontId="15" fillId="0" borderId="1" xfId="15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94" fontId="15" fillId="0" borderId="0" xfId="15" applyNumberFormat="1" applyFont="1" applyAlignment="1">
      <alignment/>
    </xf>
    <xf numFmtId="0" fontId="10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194" fontId="0" fillId="0" borderId="0" xfId="15" applyNumberFormat="1" applyFont="1" applyBorder="1" applyAlignment="1">
      <alignment horizontal="center"/>
    </xf>
    <xf numFmtId="180" fontId="5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80" fontId="12" fillId="0" borderId="0" xfId="15" applyNumberFormat="1" applyFont="1" applyAlignment="1">
      <alignment/>
    </xf>
    <xf numFmtId="180" fontId="0" fillId="0" borderId="0" xfId="0" applyNumberFormat="1" applyFont="1" applyBorder="1" applyAlignment="1">
      <alignment/>
    </xf>
    <xf numFmtId="206" fontId="12" fillId="0" borderId="0" xfId="15" applyNumberFormat="1" applyFont="1" applyAlignment="1">
      <alignment/>
    </xf>
    <xf numFmtId="0" fontId="18" fillId="0" borderId="0" xfId="0" applyFont="1" applyAlignment="1">
      <alignment/>
    </xf>
    <xf numFmtId="37" fontId="0" fillId="0" borderId="0" xfId="15" applyNumberFormat="1" applyAlignment="1">
      <alignment/>
    </xf>
    <xf numFmtId="37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37" fontId="0" fillId="0" borderId="0" xfId="0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194" fontId="12" fillId="0" borderId="0" xfId="15" applyNumberFormat="1" applyFont="1" applyAlignment="1">
      <alignment/>
    </xf>
    <xf numFmtId="194" fontId="13" fillId="0" borderId="0" xfId="15" applyNumberFormat="1" applyFont="1" applyAlignment="1">
      <alignment/>
    </xf>
    <xf numFmtId="194" fontId="18" fillId="0" borderId="0" xfId="15" applyNumberFormat="1" applyFont="1" applyAlignment="1">
      <alignment/>
    </xf>
    <xf numFmtId="194" fontId="0" fillId="0" borderId="14" xfId="0" applyNumberFormat="1" applyBorder="1" applyAlignment="1">
      <alignment/>
    </xf>
    <xf numFmtId="194" fontId="14" fillId="0" borderId="0" xfId="15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/>
    </xf>
    <xf numFmtId="194" fontId="23" fillId="0" borderId="1" xfId="15" applyNumberFormat="1" applyFont="1" applyBorder="1" applyAlignment="1">
      <alignment/>
    </xf>
    <xf numFmtId="194" fontId="21" fillId="0" borderId="1" xfId="15" applyNumberFormat="1" applyFont="1" applyBorder="1" applyAlignment="1">
      <alignment/>
    </xf>
    <xf numFmtId="37" fontId="21" fillId="0" borderId="1" xfId="15" applyNumberFormat="1" applyFont="1" applyBorder="1" applyAlignment="1">
      <alignment/>
    </xf>
    <xf numFmtId="194" fontId="24" fillId="0" borderId="1" xfId="15" applyNumberFormat="1" applyFont="1" applyBorder="1" applyAlignment="1">
      <alignment/>
    </xf>
    <xf numFmtId="180" fontId="25" fillId="0" borderId="1" xfId="15" applyNumberFormat="1" applyFont="1" applyBorder="1" applyAlignment="1">
      <alignment/>
    </xf>
    <xf numFmtId="194" fontId="21" fillId="0" borderId="15" xfId="15" applyNumberFormat="1" applyFont="1" applyBorder="1" applyAlignment="1">
      <alignment/>
    </xf>
    <xf numFmtId="216" fontId="21" fillId="0" borderId="1" xfId="0" applyNumberFormat="1" applyFont="1" applyBorder="1" applyAlignment="1">
      <alignment/>
    </xf>
    <xf numFmtId="216" fontId="21" fillId="0" borderId="0" xfId="0" applyNumberFormat="1" applyFont="1" applyAlignment="1">
      <alignment/>
    </xf>
    <xf numFmtId="0" fontId="21" fillId="0" borderId="16" xfId="0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22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94" fontId="0" fillId="0" borderId="12" xfId="0" applyNumberFormat="1" applyBorder="1" applyAlignment="1">
      <alignment/>
    </xf>
    <xf numFmtId="0" fontId="16" fillId="0" borderId="0" xfId="0" applyFont="1" applyAlignment="1">
      <alignment horizontal="center"/>
    </xf>
    <xf numFmtId="37" fontId="16" fillId="0" borderId="0" xfId="0" applyNumberFormat="1" applyFont="1" applyAlignment="1">
      <alignment/>
    </xf>
    <xf numFmtId="37" fontId="16" fillId="0" borderId="14" xfId="0" applyNumberFormat="1" applyFont="1" applyBorder="1" applyAlignment="1">
      <alignment/>
    </xf>
    <xf numFmtId="37" fontId="0" fillId="0" borderId="0" xfId="15" applyNumberFormat="1" applyAlignment="1">
      <alignment/>
    </xf>
    <xf numFmtId="211" fontId="12" fillId="0" borderId="0" xfId="15" applyNumberFormat="1" applyFont="1" applyAlignment="1">
      <alignment/>
    </xf>
    <xf numFmtId="180" fontId="0" fillId="0" borderId="0" xfId="15" applyNumberFormat="1" applyAlignment="1">
      <alignment horizontal="center"/>
    </xf>
    <xf numFmtId="194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179" fontId="15" fillId="0" borderId="0" xfId="15" applyFont="1" applyAlignment="1">
      <alignment/>
    </xf>
    <xf numFmtId="194" fontId="15" fillId="0" borderId="0" xfId="15" applyNumberFormat="1" applyFont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9" fontId="0" fillId="0" borderId="1" xfId="21" applyBorder="1" applyAlignment="1">
      <alignment horizontal="center"/>
    </xf>
    <xf numFmtId="180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9" fontId="0" fillId="0" borderId="5" xfId="21" applyBorder="1" applyAlignment="1">
      <alignment horizontal="center"/>
    </xf>
    <xf numFmtId="0" fontId="0" fillId="0" borderId="8" xfId="0" applyBorder="1" applyAlignment="1">
      <alignment horizontal="center"/>
    </xf>
    <xf numFmtId="194" fontId="15" fillId="0" borderId="12" xfId="15" applyNumberFormat="1" applyFont="1" applyBorder="1" applyAlignment="1">
      <alignment/>
    </xf>
    <xf numFmtId="0" fontId="0" fillId="0" borderId="13" xfId="0" applyBorder="1" applyAlignment="1">
      <alignment horizontal="center"/>
    </xf>
    <xf numFmtId="194" fontId="0" fillId="0" borderId="12" xfId="15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94" fontId="0" fillId="0" borderId="13" xfId="15" applyNumberFormat="1" applyFont="1" applyBorder="1" applyAlignment="1">
      <alignment horizontal="center"/>
    </xf>
    <xf numFmtId="180" fontId="5" fillId="0" borderId="7" xfId="15" applyNumberFormat="1" applyFont="1" applyBorder="1" applyAlignment="1">
      <alignment/>
    </xf>
    <xf numFmtId="9" fontId="0" fillId="0" borderId="12" xfId="21" applyBorder="1" applyAlignment="1">
      <alignment horizontal="center"/>
    </xf>
    <xf numFmtId="9" fontId="0" fillId="0" borderId="12" xfId="2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9" xfId="0" applyNumberFormat="1" applyBorder="1" applyAlignment="1">
      <alignment horizontal="center"/>
    </xf>
    <xf numFmtId="179" fontId="21" fillId="0" borderId="16" xfId="15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94" fontId="0" fillId="0" borderId="5" xfId="15" applyNumberFormat="1" applyBorder="1" applyAlignment="1">
      <alignment/>
    </xf>
    <xf numFmtId="194" fontId="0" fillId="0" borderId="12" xfId="15" applyNumberFormat="1" applyBorder="1" applyAlignment="1">
      <alignment/>
    </xf>
    <xf numFmtId="194" fontId="0" fillId="0" borderId="14" xfId="15" applyNumberFormat="1" applyBorder="1" applyAlignment="1">
      <alignment/>
    </xf>
    <xf numFmtId="194" fontId="0" fillId="0" borderId="0" xfId="15" applyNumberFormat="1" applyFont="1" applyAlignment="1">
      <alignment/>
    </xf>
    <xf numFmtId="194" fontId="16" fillId="0" borderId="0" xfId="15" applyNumberFormat="1" applyFont="1" applyAlignment="1">
      <alignment horizontal="center"/>
    </xf>
    <xf numFmtId="37" fontId="17" fillId="0" borderId="0" xfId="15" applyNumberFormat="1" applyFont="1" applyAlignment="1">
      <alignment horizontal="right"/>
    </xf>
    <xf numFmtId="37" fontId="16" fillId="0" borderId="0" xfId="15" applyNumberFormat="1" applyFont="1" applyAlignment="1">
      <alignment horizontal="right"/>
    </xf>
    <xf numFmtId="37" fontId="16" fillId="0" borderId="5" xfId="15" applyNumberFormat="1" applyFont="1" applyBorder="1" applyAlignment="1">
      <alignment horizontal="right"/>
    </xf>
    <xf numFmtId="37" fontId="16" fillId="0" borderId="2" xfId="15" applyNumberFormat="1" applyFont="1" applyBorder="1" applyAlignment="1">
      <alignment horizontal="right"/>
    </xf>
    <xf numFmtId="179" fontId="0" fillId="0" borderId="19" xfId="15" applyFont="1" applyBorder="1" applyAlignment="1">
      <alignment/>
    </xf>
    <xf numFmtId="9" fontId="0" fillId="0" borderId="1" xfId="21" applyNumberFormat="1" applyBorder="1" applyAlignment="1">
      <alignment horizontal="center"/>
    </xf>
    <xf numFmtId="194" fontId="21" fillId="0" borderId="1" xfId="0" applyNumberFormat="1" applyFont="1" applyBorder="1" applyAlignment="1">
      <alignment/>
    </xf>
    <xf numFmtId="194" fontId="21" fillId="0" borderId="16" xfId="0" applyNumberFormat="1" applyFont="1" applyBorder="1" applyAlignment="1">
      <alignment horizontal="right"/>
    </xf>
    <xf numFmtId="194" fontId="2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1" fillId="0" borderId="5" xfId="0" applyFont="1" applyBorder="1" applyAlignment="1">
      <alignment/>
    </xf>
    <xf numFmtId="180" fontId="21" fillId="0" borderId="1" xfId="15" applyNumberFormat="1" applyFont="1" applyBorder="1" applyAlignment="1">
      <alignment/>
    </xf>
    <xf numFmtId="179" fontId="21" fillId="0" borderId="16" xfId="15" applyFont="1" applyBorder="1" applyAlignment="1">
      <alignment/>
    </xf>
    <xf numFmtId="194" fontId="21" fillId="0" borderId="2" xfId="0" applyNumberFormat="1" applyFont="1" applyBorder="1" applyAlignment="1">
      <alignment/>
    </xf>
    <xf numFmtId="182" fontId="0" fillId="0" borderId="1" xfId="21" applyNumberFormat="1" applyBorder="1" applyAlignment="1">
      <alignment horizontal="center"/>
    </xf>
    <xf numFmtId="0" fontId="10" fillId="0" borderId="0" xfId="0" applyFont="1" applyAlignment="1" quotePrefix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0" fillId="0" borderId="0" xfId="15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194" fontId="15" fillId="0" borderId="0" xfId="15" applyNumberFormat="1" applyFont="1" applyAlignment="1">
      <alignment horizontal="center"/>
    </xf>
    <xf numFmtId="179" fontId="15" fillId="0" borderId="0" xfId="15" applyFont="1" applyAlignment="1">
      <alignment horizontal="right"/>
    </xf>
    <xf numFmtId="184" fontId="15" fillId="0" borderId="0" xfId="15" applyNumberFormat="1" applyFont="1" applyAlignment="1">
      <alignment/>
    </xf>
    <xf numFmtId="37" fontId="16" fillId="0" borderId="0" xfId="15" applyNumberFormat="1" applyFont="1" applyAlignment="1">
      <alignment horizontal="center"/>
    </xf>
    <xf numFmtId="39" fontId="16" fillId="0" borderId="0" xfId="0" applyNumberFormat="1" applyFont="1" applyAlignment="1">
      <alignment/>
    </xf>
    <xf numFmtId="37" fontId="17" fillId="0" borderId="0" xfId="15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37" fontId="16" fillId="0" borderId="5" xfId="15" applyNumberFormat="1" applyFont="1" applyBorder="1" applyAlignment="1">
      <alignment horizontal="center"/>
    </xf>
    <xf numFmtId="37" fontId="16" fillId="0" borderId="2" xfId="15" applyNumberFormat="1" applyFont="1" applyBorder="1" applyAlignment="1">
      <alignment horizontal="center"/>
    </xf>
    <xf numFmtId="37" fontId="16" fillId="0" borderId="14" xfId="0" applyNumberFormat="1" applyFont="1" applyBorder="1" applyAlignment="1">
      <alignment horizontal="center"/>
    </xf>
    <xf numFmtId="194" fontId="0" fillId="0" borderId="15" xfId="15" applyNumberFormat="1" applyBorder="1" applyAlignment="1">
      <alignment/>
    </xf>
    <xf numFmtId="194" fontId="0" fillId="0" borderId="15" xfId="15" applyNumberFormat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0" fontId="0" fillId="0" borderId="18" xfId="0" applyBorder="1" applyAlignment="1" quotePrefix="1">
      <alignment horizontal="center"/>
    </xf>
    <xf numFmtId="15" fontId="0" fillId="0" borderId="17" xfId="0" applyNumberFormat="1" applyBorder="1" applyAlignment="1">
      <alignment horizontal="center"/>
    </xf>
    <xf numFmtId="180" fontId="12" fillId="0" borderId="18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7" fontId="0" fillId="0" borderId="19" xfId="0" applyNumberFormat="1" applyFont="1" applyBorder="1" applyAlignment="1">
      <alignment/>
    </xf>
    <xf numFmtId="37" fontId="0" fillId="0" borderId="1" xfId="15" applyNumberFormat="1" applyBorder="1" applyAlignment="1">
      <alignment/>
    </xf>
    <xf numFmtId="37" fontId="0" fillId="0" borderId="1" xfId="0" applyNumberFormat="1" applyBorder="1" applyAlignment="1">
      <alignment/>
    </xf>
    <xf numFmtId="0" fontId="10" fillId="0" borderId="8" xfId="0" applyFont="1" applyBorder="1" applyAlignment="1">
      <alignment horizontal="center"/>
    </xf>
    <xf numFmtId="182" fontId="0" fillId="0" borderId="12" xfId="21" applyNumberFormat="1" applyBorder="1" applyAlignment="1">
      <alignment horizontal="center"/>
    </xf>
    <xf numFmtId="185" fontId="0" fillId="0" borderId="0" xfId="15" applyNumberFormat="1" applyAlignment="1">
      <alignment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9"/>
  <sheetViews>
    <sheetView zoomScale="75" zoomScaleNormal="75" workbookViewId="0" topLeftCell="A1">
      <pane xSplit="5" ySplit="15" topLeftCell="G30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L39" sqref="L39"/>
    </sheetView>
  </sheetViews>
  <sheetFormatPr defaultColWidth="9.140625" defaultRowHeight="15"/>
  <cols>
    <col min="5" max="5" width="17.421875" style="0" customWidth="1"/>
    <col min="6" max="6" width="21.28125" style="0" customWidth="1"/>
    <col min="7" max="7" width="5.421875" style="0" customWidth="1"/>
    <col min="8" max="8" width="19.57421875" style="0" customWidth="1"/>
    <col min="9" max="9" width="4.8515625" style="0" customWidth="1"/>
    <col min="10" max="10" width="22.8515625" style="0" customWidth="1"/>
    <col min="11" max="11" width="6.7109375" style="0" customWidth="1"/>
    <col min="12" max="12" width="21.421875" style="0" customWidth="1"/>
  </cols>
  <sheetData>
    <row r="1" ht="21">
      <c r="A1" s="14" t="s">
        <v>164</v>
      </c>
    </row>
    <row r="2" ht="18">
      <c r="A2" s="4" t="s">
        <v>204</v>
      </c>
    </row>
    <row r="3" ht="18.75">
      <c r="A3" s="73"/>
    </row>
    <row r="4" ht="18">
      <c r="A4" s="4" t="s">
        <v>46</v>
      </c>
    </row>
    <row r="5" ht="18.75">
      <c r="A5" s="73"/>
    </row>
    <row r="6" ht="18.75">
      <c r="A6" s="73"/>
    </row>
    <row r="7" ht="18.75">
      <c r="A7" s="78" t="s">
        <v>145</v>
      </c>
    </row>
    <row r="9" spans="1:12" ht="15.75">
      <c r="A9" s="94"/>
      <c r="B9" s="94"/>
      <c r="C9" s="94"/>
      <c r="D9" s="94"/>
      <c r="E9" s="94"/>
      <c r="F9" s="215" t="s">
        <v>205</v>
      </c>
      <c r="G9" s="216"/>
      <c r="H9" s="217"/>
      <c r="I9" s="9"/>
      <c r="J9" s="215" t="s">
        <v>135</v>
      </c>
      <c r="K9" s="216"/>
      <c r="L9" s="217"/>
    </row>
    <row r="10" spans="1:12" ht="15.75">
      <c r="A10" s="94"/>
      <c r="B10" s="94"/>
      <c r="C10" s="94"/>
      <c r="D10" s="94"/>
      <c r="E10" s="94"/>
      <c r="F10" s="12" t="s">
        <v>206</v>
      </c>
      <c r="G10" s="13"/>
      <c r="H10" s="13" t="s">
        <v>92</v>
      </c>
      <c r="I10" s="9"/>
      <c r="J10" s="12" t="s">
        <v>206</v>
      </c>
      <c r="K10" s="95"/>
      <c r="L10" s="13" t="s">
        <v>39</v>
      </c>
    </row>
    <row r="11" spans="1:12" ht="15.75">
      <c r="A11" s="94"/>
      <c r="B11" s="94"/>
      <c r="C11" s="94"/>
      <c r="D11" s="94"/>
      <c r="E11" s="94"/>
      <c r="F11" s="116" t="s">
        <v>207</v>
      </c>
      <c r="G11" s="98"/>
      <c r="H11" s="98" t="s">
        <v>207</v>
      </c>
      <c r="I11" s="9"/>
      <c r="J11" s="12" t="s">
        <v>207</v>
      </c>
      <c r="K11" s="96"/>
      <c r="L11" s="3" t="s">
        <v>208</v>
      </c>
    </row>
    <row r="12" spans="1:12" ht="15.75">
      <c r="A12" s="94"/>
      <c r="B12" s="94"/>
      <c r="C12" s="94"/>
      <c r="D12" s="94"/>
      <c r="E12" s="94"/>
      <c r="F12" s="161" t="s">
        <v>146</v>
      </c>
      <c r="G12" s="115"/>
      <c r="H12" s="161" t="s">
        <v>146</v>
      </c>
      <c r="I12" s="9"/>
      <c r="J12" s="11" t="s">
        <v>253</v>
      </c>
      <c r="K12" s="95"/>
      <c r="L12" s="13" t="s">
        <v>0</v>
      </c>
    </row>
    <row r="13" spans="1:12" ht="15.75">
      <c r="A13" s="94"/>
      <c r="B13" s="94"/>
      <c r="C13" s="94"/>
      <c r="D13" s="94"/>
      <c r="E13" s="94"/>
      <c r="F13" s="12" t="s">
        <v>147</v>
      </c>
      <c r="G13" s="115"/>
      <c r="H13" s="3" t="s">
        <v>89</v>
      </c>
      <c r="I13" s="9"/>
      <c r="J13" s="12" t="s">
        <v>232</v>
      </c>
      <c r="K13" s="96"/>
      <c r="L13" s="3" t="s">
        <v>91</v>
      </c>
    </row>
    <row r="14" spans="1:12" ht="15.75">
      <c r="A14" s="94"/>
      <c r="B14" s="94"/>
      <c r="C14" s="94"/>
      <c r="D14" s="94"/>
      <c r="E14" s="94"/>
      <c r="F14" s="158" t="s">
        <v>48</v>
      </c>
      <c r="G14" s="96"/>
      <c r="H14" s="177" t="s">
        <v>44</v>
      </c>
      <c r="I14" s="9"/>
      <c r="J14" s="158" t="s">
        <v>48</v>
      </c>
      <c r="K14" s="96"/>
      <c r="L14" s="177" t="s">
        <v>44</v>
      </c>
    </row>
    <row r="15" spans="1:12" ht="15.75">
      <c r="A15" s="94"/>
      <c r="B15" s="94"/>
      <c r="C15" s="94"/>
      <c r="D15" s="94"/>
      <c r="E15" s="94"/>
      <c r="F15" s="162" t="s">
        <v>1</v>
      </c>
      <c r="G15" s="97"/>
      <c r="H15" s="97" t="s">
        <v>1</v>
      </c>
      <c r="I15" s="9"/>
      <c r="J15" s="162" t="s">
        <v>1</v>
      </c>
      <c r="K15" s="99"/>
      <c r="L15" s="98" t="s">
        <v>1</v>
      </c>
    </row>
    <row r="16" spans="1:12" ht="15.75">
      <c r="A16" s="94"/>
      <c r="B16" s="94"/>
      <c r="C16" s="94"/>
      <c r="D16" s="94"/>
      <c r="E16" s="94"/>
      <c r="F16" s="100"/>
      <c r="G16" s="100"/>
      <c r="H16" s="178"/>
      <c r="I16" s="101"/>
      <c r="J16" s="159"/>
      <c r="K16" s="102"/>
      <c r="L16" s="102"/>
    </row>
    <row r="17" spans="1:12" ht="15.75">
      <c r="A17" s="94"/>
      <c r="B17" s="94"/>
      <c r="C17" s="94"/>
      <c r="D17" s="94"/>
      <c r="E17" s="94"/>
      <c r="F17" s="102"/>
      <c r="G17" s="102"/>
      <c r="H17" s="102"/>
      <c r="I17" s="94"/>
      <c r="J17" s="160"/>
      <c r="K17" s="102"/>
      <c r="L17" s="102"/>
    </row>
    <row r="18" spans="1:12" ht="18">
      <c r="A18" s="94"/>
      <c r="B18" s="114" t="s">
        <v>209</v>
      </c>
      <c r="C18" s="94"/>
      <c r="D18" s="94"/>
      <c r="E18" s="94"/>
      <c r="F18" s="103">
        <v>239689</v>
      </c>
      <c r="G18" s="102"/>
      <c r="H18" s="103">
        <v>231197</v>
      </c>
      <c r="I18" s="94"/>
      <c r="J18" s="103">
        <v>941583</v>
      </c>
      <c r="K18" s="174"/>
      <c r="L18" s="103">
        <v>899541</v>
      </c>
    </row>
    <row r="19" spans="1:12" ht="15.75">
      <c r="A19" s="94"/>
      <c r="B19" s="114"/>
      <c r="C19" s="94"/>
      <c r="D19" s="94"/>
      <c r="E19" s="94"/>
      <c r="F19" s="102"/>
      <c r="G19" s="102"/>
      <c r="H19" s="104"/>
      <c r="I19" s="94"/>
      <c r="J19" s="174"/>
      <c r="K19" s="174"/>
      <c r="L19" s="104"/>
    </row>
    <row r="20" spans="1:12" ht="15.75">
      <c r="A20" s="94"/>
      <c r="B20" s="114"/>
      <c r="C20" s="94"/>
      <c r="D20" s="94"/>
      <c r="E20" s="94"/>
      <c r="F20" s="102"/>
      <c r="G20" s="102"/>
      <c r="H20" s="104"/>
      <c r="I20" s="94"/>
      <c r="J20" s="174"/>
      <c r="K20" s="174"/>
      <c r="L20" s="104"/>
    </row>
    <row r="21" spans="1:12" ht="15.75">
      <c r="A21" s="94"/>
      <c r="B21" s="114" t="s">
        <v>123</v>
      </c>
      <c r="C21" s="94"/>
      <c r="D21" s="94"/>
      <c r="E21" s="94"/>
      <c r="F21" s="104">
        <f>SUM(F31-F27-F23+F25+F29)</f>
        <v>20459</v>
      </c>
      <c r="G21" s="102"/>
      <c r="H21" s="104">
        <v>14633</v>
      </c>
      <c r="I21" s="94"/>
      <c r="J21" s="104">
        <f>SUM(J31-J27-J23+J25+J29)</f>
        <v>72367</v>
      </c>
      <c r="K21" s="174"/>
      <c r="L21" s="57">
        <v>62615</v>
      </c>
    </row>
    <row r="22" spans="1:12" ht="15.75">
      <c r="A22" s="94"/>
      <c r="B22" s="114"/>
      <c r="C22" s="94"/>
      <c r="D22" s="94"/>
      <c r="E22" s="94"/>
      <c r="F22" s="102"/>
      <c r="G22" s="102"/>
      <c r="H22" s="104"/>
      <c r="I22" s="94"/>
      <c r="J22" s="174"/>
      <c r="K22" s="174"/>
      <c r="L22" s="104"/>
    </row>
    <row r="23" spans="1:12" ht="15.75">
      <c r="A23" s="94"/>
      <c r="B23" s="114" t="s">
        <v>5</v>
      </c>
      <c r="C23" s="94"/>
      <c r="D23" s="94"/>
      <c r="E23" s="94"/>
      <c r="F23" s="105">
        <v>-4726</v>
      </c>
      <c r="G23" s="102"/>
      <c r="H23" s="105">
        <v>-4003</v>
      </c>
      <c r="I23" s="94"/>
      <c r="J23" s="105">
        <v>-16825</v>
      </c>
      <c r="K23" s="174"/>
      <c r="L23" s="210">
        <v>-14958</v>
      </c>
    </row>
    <row r="24" spans="1:12" ht="15.75">
      <c r="A24" s="94"/>
      <c r="B24" s="114"/>
      <c r="C24" s="94"/>
      <c r="D24" s="94"/>
      <c r="E24" s="94"/>
      <c r="F24" s="105"/>
      <c r="G24" s="102"/>
      <c r="H24" s="105"/>
      <c r="I24" s="94"/>
      <c r="J24" s="105"/>
      <c r="K24" s="174"/>
      <c r="L24" s="105"/>
    </row>
    <row r="25" spans="1:12" ht="15.75">
      <c r="A25" s="94"/>
      <c r="B25" s="114" t="s">
        <v>24</v>
      </c>
      <c r="C25" s="94"/>
      <c r="D25" s="94"/>
      <c r="E25" s="94"/>
      <c r="F25" s="105">
        <v>98</v>
      </c>
      <c r="G25" s="102"/>
      <c r="H25" s="105">
        <v>0</v>
      </c>
      <c r="I25" s="94"/>
      <c r="J25" s="105">
        <v>174</v>
      </c>
      <c r="K25" s="174"/>
      <c r="L25" s="211">
        <v>91</v>
      </c>
    </row>
    <row r="26" spans="1:12" ht="15.75">
      <c r="A26" s="94"/>
      <c r="B26" s="114"/>
      <c r="C26" s="94"/>
      <c r="D26" s="94"/>
      <c r="E26" s="94"/>
      <c r="F26" s="102"/>
      <c r="G26" s="102"/>
      <c r="H26" s="105"/>
      <c r="I26" s="94"/>
      <c r="J26" s="174"/>
      <c r="K26" s="174"/>
      <c r="L26" s="105"/>
    </row>
    <row r="27" spans="1:12" ht="15.75">
      <c r="A27" s="94"/>
      <c r="B27" s="114" t="s">
        <v>41</v>
      </c>
      <c r="C27" s="94"/>
      <c r="D27" s="94"/>
      <c r="E27" s="94"/>
      <c r="F27" s="105">
        <v>-2975</v>
      </c>
      <c r="G27" s="102"/>
      <c r="H27" s="105">
        <v>-1811</v>
      </c>
      <c r="I27" s="94"/>
      <c r="J27" s="105">
        <v>-9041</v>
      </c>
      <c r="K27" s="174"/>
      <c r="L27" s="210">
        <v>-7912</v>
      </c>
    </row>
    <row r="28" spans="1:12" ht="15.75">
      <c r="A28" s="94"/>
      <c r="B28" s="114"/>
      <c r="C28" s="94"/>
      <c r="D28" s="94"/>
      <c r="E28" s="94"/>
      <c r="F28" s="102"/>
      <c r="G28" s="102"/>
      <c r="H28" s="105"/>
      <c r="I28" s="94"/>
      <c r="J28" s="174"/>
      <c r="K28" s="174"/>
      <c r="L28" s="105"/>
    </row>
    <row r="29" spans="1:12" ht="18">
      <c r="A29" s="94"/>
      <c r="B29" s="114" t="s">
        <v>124</v>
      </c>
      <c r="C29" s="94"/>
      <c r="D29" s="94"/>
      <c r="E29" s="94"/>
      <c r="F29" s="106">
        <v>137</v>
      </c>
      <c r="G29" s="102"/>
      <c r="H29" s="106">
        <v>79</v>
      </c>
      <c r="I29" s="94"/>
      <c r="J29" s="106">
        <v>247</v>
      </c>
      <c r="K29" s="174"/>
      <c r="L29" s="103">
        <v>315</v>
      </c>
    </row>
    <row r="30" spans="1:12" ht="15.75">
      <c r="A30" s="94"/>
      <c r="B30" s="114"/>
      <c r="C30" s="94"/>
      <c r="D30" s="94"/>
      <c r="E30" s="94"/>
      <c r="F30" s="102"/>
      <c r="G30" s="102"/>
      <c r="H30" s="104"/>
      <c r="I30" s="94"/>
      <c r="J30" s="174"/>
      <c r="K30" s="174"/>
      <c r="L30" s="104"/>
    </row>
    <row r="31" spans="1:12" ht="15.75">
      <c r="A31" s="94"/>
      <c r="B31" s="114" t="s">
        <v>125</v>
      </c>
      <c r="C31" s="94"/>
      <c r="D31" s="94"/>
      <c r="E31" s="94"/>
      <c r="F31" s="104">
        <v>12523</v>
      </c>
      <c r="G31" s="104"/>
      <c r="H31" s="104">
        <f>SUM(H21:H29)</f>
        <v>8898</v>
      </c>
      <c r="I31" s="94"/>
      <c r="J31" s="104">
        <v>46080</v>
      </c>
      <c r="K31" s="104"/>
      <c r="L31" s="104">
        <f>SUM(L21:L29)</f>
        <v>40151</v>
      </c>
    </row>
    <row r="32" spans="1:12" ht="15.75">
      <c r="A32" s="94"/>
      <c r="B32" s="114"/>
      <c r="C32" s="94"/>
      <c r="D32" s="94"/>
      <c r="E32" s="94"/>
      <c r="F32" s="102"/>
      <c r="G32" s="102"/>
      <c r="H32" s="104"/>
      <c r="I32" s="94"/>
      <c r="J32" s="174"/>
      <c r="K32" s="174"/>
      <c r="L32" s="104"/>
    </row>
    <row r="33" spans="1:12" ht="15.75">
      <c r="A33" s="94"/>
      <c r="B33" s="114" t="s">
        <v>128</v>
      </c>
      <c r="C33" s="94"/>
      <c r="D33" s="94"/>
      <c r="E33" s="94"/>
      <c r="F33" s="107">
        <v>-2433</v>
      </c>
      <c r="G33" s="102"/>
      <c r="H33" s="107">
        <v>-2250</v>
      </c>
      <c r="I33" s="94"/>
      <c r="J33" s="107">
        <v>-7893</v>
      </c>
      <c r="K33" s="174"/>
      <c r="L33" s="107">
        <v>-10154</v>
      </c>
    </row>
    <row r="34" spans="1:12" ht="15.75">
      <c r="A34" s="94"/>
      <c r="B34" s="114"/>
      <c r="C34" s="94"/>
      <c r="D34" s="94"/>
      <c r="E34" s="94"/>
      <c r="F34" s="102"/>
      <c r="G34" s="102"/>
      <c r="H34" s="107"/>
      <c r="I34" s="94"/>
      <c r="J34" s="174"/>
      <c r="K34" s="174"/>
      <c r="L34" s="107"/>
    </row>
    <row r="35" spans="1:12" ht="15.75">
      <c r="A35" s="94"/>
      <c r="B35" s="114" t="s">
        <v>126</v>
      </c>
      <c r="C35" s="94"/>
      <c r="D35" s="94"/>
      <c r="E35" s="94"/>
      <c r="F35" s="104">
        <f>SUM(F31:F33)</f>
        <v>10090</v>
      </c>
      <c r="G35" s="104"/>
      <c r="H35" s="104">
        <f>SUM(H31:H33)</f>
        <v>6648</v>
      </c>
      <c r="I35" s="94"/>
      <c r="J35" s="104">
        <f>SUM(J31:J33)</f>
        <v>38187</v>
      </c>
      <c r="K35" s="104"/>
      <c r="L35" s="104">
        <f>SUM(L31:L33)</f>
        <v>29997</v>
      </c>
    </row>
    <row r="36" spans="1:12" ht="15.75">
      <c r="A36" s="94"/>
      <c r="B36" s="114"/>
      <c r="C36" s="94"/>
      <c r="D36" s="94"/>
      <c r="E36" s="94"/>
      <c r="F36" s="102"/>
      <c r="G36" s="102"/>
      <c r="H36" s="104"/>
      <c r="I36" s="94"/>
      <c r="J36" s="174"/>
      <c r="K36" s="174"/>
      <c r="L36" s="104"/>
    </row>
    <row r="37" spans="1:12" ht="15.75">
      <c r="A37" s="94"/>
      <c r="B37" s="114" t="s">
        <v>127</v>
      </c>
      <c r="C37" s="94"/>
      <c r="D37" s="94"/>
      <c r="E37" s="94"/>
      <c r="F37" s="105">
        <v>-308</v>
      </c>
      <c r="G37" s="102"/>
      <c r="H37" s="179">
        <v>-689</v>
      </c>
      <c r="I37" s="94"/>
      <c r="J37" s="105">
        <v>-2069</v>
      </c>
      <c r="K37" s="174"/>
      <c r="L37" s="179">
        <v>-3108</v>
      </c>
    </row>
    <row r="38" spans="1:12" ht="15.75">
      <c r="A38" s="94"/>
      <c r="B38" s="114"/>
      <c r="C38" s="94"/>
      <c r="D38" s="94"/>
      <c r="E38" s="94"/>
      <c r="F38" s="102"/>
      <c r="G38" s="102"/>
      <c r="H38" s="7"/>
      <c r="I38" s="94"/>
      <c r="J38" s="174"/>
      <c r="K38" s="174"/>
      <c r="L38" s="107"/>
    </row>
    <row r="39" spans="1:12" ht="16.5" thickBot="1">
      <c r="A39" s="94"/>
      <c r="B39" s="114" t="s">
        <v>129</v>
      </c>
      <c r="C39" s="94"/>
      <c r="D39" s="94"/>
      <c r="E39" s="94"/>
      <c r="F39" s="108">
        <f>SUM(F35:F37)</f>
        <v>9782</v>
      </c>
      <c r="G39" s="102"/>
      <c r="H39" s="108">
        <f>SUM(H35:H37)</f>
        <v>5959</v>
      </c>
      <c r="I39" s="94"/>
      <c r="J39" s="108">
        <f>SUM(J35:J37)</f>
        <v>36118</v>
      </c>
      <c r="K39" s="174"/>
      <c r="L39" s="108">
        <f>SUM(L35:L37)</f>
        <v>26889</v>
      </c>
    </row>
    <row r="40" spans="1:12" ht="16.5" thickTop="1">
      <c r="A40" s="94"/>
      <c r="B40" s="114"/>
      <c r="C40" s="94"/>
      <c r="D40" s="94"/>
      <c r="E40" s="94"/>
      <c r="F40" s="102"/>
      <c r="G40" s="102"/>
      <c r="H40" s="102"/>
      <c r="I40" s="94"/>
      <c r="J40" s="174"/>
      <c r="K40" s="174"/>
      <c r="L40" s="174"/>
    </row>
    <row r="41" spans="1:12" ht="15.75">
      <c r="A41" s="94"/>
      <c r="B41" s="114" t="s">
        <v>242</v>
      </c>
      <c r="C41" s="94"/>
      <c r="D41" s="94"/>
      <c r="E41" s="94"/>
      <c r="F41" s="102"/>
      <c r="G41" s="102"/>
      <c r="H41" s="102"/>
      <c r="I41" s="94"/>
      <c r="J41" s="174"/>
      <c r="K41" s="174"/>
      <c r="L41" s="174"/>
    </row>
    <row r="42" spans="1:12" ht="16.5" thickBot="1">
      <c r="A42" s="94"/>
      <c r="B42" s="114" t="s">
        <v>243</v>
      </c>
      <c r="C42" s="94"/>
      <c r="D42" s="94"/>
      <c r="E42" s="94"/>
      <c r="F42" s="156">
        <f>SUM(F39/150000)*100</f>
        <v>6.521333333333333</v>
      </c>
      <c r="G42" s="109"/>
      <c r="H42" s="180">
        <f>SUM(H39/150000*100)</f>
        <v>3.9726666666666666</v>
      </c>
      <c r="I42" s="110"/>
      <c r="J42" s="156">
        <f>SUM(J39/150000)*100</f>
        <v>24.078666666666667</v>
      </c>
      <c r="K42" s="109"/>
      <c r="L42" s="156">
        <f>SUM(L39/150000)*100</f>
        <v>17.926000000000002</v>
      </c>
    </row>
    <row r="43" spans="1:12" ht="16.5" thickTop="1">
      <c r="A43" s="94"/>
      <c r="B43" s="114"/>
      <c r="C43" s="94"/>
      <c r="D43" s="94"/>
      <c r="E43" s="94"/>
      <c r="F43" s="102"/>
      <c r="G43" s="102"/>
      <c r="H43" s="102"/>
      <c r="I43" s="94"/>
      <c r="J43" s="174"/>
      <c r="K43" s="174"/>
      <c r="L43" s="174" t="e">
        <f>#REF!</f>
        <v>#REF!</v>
      </c>
    </row>
    <row r="44" spans="1:12" ht="16.5" thickBot="1">
      <c r="A44" s="94"/>
      <c r="B44" s="114" t="s">
        <v>60</v>
      </c>
      <c r="C44" s="94"/>
      <c r="D44" s="94"/>
      <c r="E44" s="94"/>
      <c r="F44" s="111" t="s">
        <v>130</v>
      </c>
      <c r="G44" s="102"/>
      <c r="H44" s="111" t="e">
        <f>#REF!</f>
        <v>#REF!</v>
      </c>
      <c r="I44" s="94"/>
      <c r="J44" s="175" t="str">
        <f>'Condensed PL-31.3.2005-final'!F44</f>
        <v>NA</v>
      </c>
      <c r="K44" s="174"/>
      <c r="L44" s="175" t="e">
        <f>#REF!</f>
        <v>#REF!</v>
      </c>
    </row>
    <row r="45" spans="1:12" ht="16.5" thickTop="1">
      <c r="A45" s="94"/>
      <c r="B45" s="94"/>
      <c r="C45" s="94"/>
      <c r="D45" s="94"/>
      <c r="E45" s="94"/>
      <c r="F45" s="112"/>
      <c r="G45" s="112"/>
      <c r="H45" s="113"/>
      <c r="I45" s="101"/>
      <c r="J45" s="176"/>
      <c r="K45" s="176"/>
      <c r="L45" s="181"/>
    </row>
    <row r="47" ht="15">
      <c r="B47" s="53" t="s">
        <v>233</v>
      </c>
    </row>
    <row r="48" ht="15">
      <c r="B48" s="53"/>
    </row>
    <row r="49" ht="15">
      <c r="B49" s="53" t="s">
        <v>131</v>
      </c>
    </row>
  </sheetData>
  <mergeCells count="2">
    <mergeCell ref="F9:H9"/>
    <mergeCell ref="J9:L9"/>
  </mergeCells>
  <printOptions/>
  <pageMargins left="0.75" right="0.75" top="1" bottom="1" header="0.5" footer="0.5"/>
  <pageSetup fitToHeight="1" fitToWidth="1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91"/>
  <sheetViews>
    <sheetView tabSelected="1" view="pageBreakPreview" zoomScaleSheetLayoutView="100" workbookViewId="0" topLeftCell="A1">
      <pane xSplit="2" ySplit="3" topLeftCell="C1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" sqref="D2"/>
    </sheetView>
  </sheetViews>
  <sheetFormatPr defaultColWidth="9.140625" defaultRowHeight="15"/>
  <cols>
    <col min="1" max="1" width="6.28125" style="0" customWidth="1"/>
    <col min="2" max="2" width="42.421875" style="0" customWidth="1"/>
    <col min="3" max="3" width="21.57421875" style="0" customWidth="1"/>
    <col min="4" max="4" width="21.28125" style="0" customWidth="1"/>
    <col min="5" max="5" width="10.28125" style="0" customWidth="1"/>
    <col min="6" max="6" width="26.421875" style="0" customWidth="1"/>
    <col min="7" max="7" width="27.57421875" style="0" customWidth="1"/>
    <col min="8" max="8" width="12.8515625" style="0" customWidth="1"/>
    <col min="9" max="9" width="10.00390625" style="0" customWidth="1"/>
    <col min="10" max="10" width="3.8515625" style="0" hidden="1" customWidth="1"/>
  </cols>
  <sheetData>
    <row r="1" ht="29.25" customHeight="1">
      <c r="A1" s="14" t="s">
        <v>45</v>
      </c>
    </row>
    <row r="2" ht="15">
      <c r="A2" s="25" t="s">
        <v>204</v>
      </c>
    </row>
    <row r="3" ht="18">
      <c r="A3" s="4" t="s">
        <v>46</v>
      </c>
    </row>
    <row r="4" ht="15">
      <c r="A4" s="25"/>
    </row>
    <row r="5" ht="15">
      <c r="A5" s="1" t="s">
        <v>93</v>
      </c>
    </row>
    <row r="6" spans="4:6" ht="15">
      <c r="D6" s="2"/>
      <c r="E6" s="2"/>
      <c r="F6" s="2"/>
    </row>
    <row r="7" spans="1:2" ht="18.75">
      <c r="A7" s="81" t="s">
        <v>150</v>
      </c>
      <c r="B7" s="82" t="s">
        <v>122</v>
      </c>
    </row>
    <row r="8" spans="1:2" ht="15">
      <c r="A8" s="29"/>
      <c r="B8" s="26"/>
    </row>
    <row r="9" spans="2:8" ht="15">
      <c r="B9" s="42"/>
      <c r="C9" s="128" t="s">
        <v>178</v>
      </c>
      <c r="D9" s="128" t="s">
        <v>179</v>
      </c>
      <c r="E9" s="128" t="s">
        <v>250</v>
      </c>
      <c r="F9" s="129" t="s">
        <v>177</v>
      </c>
      <c r="G9" s="129" t="s">
        <v>42</v>
      </c>
      <c r="H9" s="136" t="s">
        <v>250</v>
      </c>
    </row>
    <row r="10" spans="2:8" ht="15">
      <c r="B10" s="43"/>
      <c r="C10" s="130" t="s">
        <v>203</v>
      </c>
      <c r="D10" s="130" t="s">
        <v>202</v>
      </c>
      <c r="E10" s="130" t="s">
        <v>251</v>
      </c>
      <c r="F10" s="131" t="s">
        <v>58</v>
      </c>
      <c r="G10" s="131" t="s">
        <v>59</v>
      </c>
      <c r="H10" s="137" t="s">
        <v>251</v>
      </c>
    </row>
    <row r="11" spans="2:8" ht="15">
      <c r="B11" s="43"/>
      <c r="C11" s="132"/>
      <c r="D11" s="130" t="s">
        <v>203</v>
      </c>
      <c r="E11" s="130"/>
      <c r="F11" s="131"/>
      <c r="G11" s="131" t="s">
        <v>180</v>
      </c>
      <c r="H11" s="7"/>
    </row>
    <row r="12" spans="2:8" ht="15">
      <c r="B12" s="42"/>
      <c r="C12" s="128" t="s">
        <v>293</v>
      </c>
      <c r="D12" s="128" t="s">
        <v>43</v>
      </c>
      <c r="E12" s="128"/>
      <c r="F12" s="128" t="s">
        <v>218</v>
      </c>
      <c r="G12" s="128" t="s">
        <v>252</v>
      </c>
      <c r="H12" s="7"/>
    </row>
    <row r="13" spans="2:8" ht="15">
      <c r="B13" s="47"/>
      <c r="C13" s="133" t="s">
        <v>48</v>
      </c>
      <c r="D13" s="133" t="s">
        <v>44</v>
      </c>
      <c r="E13" s="133"/>
      <c r="F13" s="133" t="s">
        <v>48</v>
      </c>
      <c r="G13" s="133" t="s">
        <v>44</v>
      </c>
      <c r="H13" s="7"/>
    </row>
    <row r="14" spans="2:8" ht="18.75">
      <c r="B14" s="127"/>
      <c r="C14" s="184" t="s">
        <v>56</v>
      </c>
      <c r="D14" s="184" t="s">
        <v>56</v>
      </c>
      <c r="E14" s="65"/>
      <c r="F14" s="185" t="s">
        <v>56</v>
      </c>
      <c r="G14" s="185" t="s">
        <v>56</v>
      </c>
      <c r="H14" s="7"/>
    </row>
    <row r="15" spans="2:8" ht="15">
      <c r="B15" s="46"/>
      <c r="C15" s="65" t="s">
        <v>1</v>
      </c>
      <c r="D15" s="65" t="s">
        <v>1</v>
      </c>
      <c r="E15" s="65"/>
      <c r="F15" s="33" t="s">
        <v>1</v>
      </c>
      <c r="G15" s="65" t="s">
        <v>1</v>
      </c>
      <c r="H15" s="7"/>
    </row>
    <row r="16" spans="2:8" ht="15">
      <c r="B16" s="46" t="s">
        <v>230</v>
      </c>
      <c r="C16" s="57">
        <v>33343</v>
      </c>
      <c r="D16" s="58">
        <v>25786</v>
      </c>
      <c r="E16" s="138">
        <f>SUM(C16-D16)/D16</f>
        <v>0.293066004808811</v>
      </c>
      <c r="F16" s="57">
        <v>130003</v>
      </c>
      <c r="G16" s="58">
        <v>100708</v>
      </c>
      <c r="H16" s="138">
        <f>SUM(F16-G16)/G16</f>
        <v>0.2908904952933233</v>
      </c>
    </row>
    <row r="17" spans="2:8" ht="15">
      <c r="B17" s="46" t="s">
        <v>275</v>
      </c>
      <c r="C17" s="57">
        <v>50597</v>
      </c>
      <c r="D17" s="57">
        <v>50122</v>
      </c>
      <c r="E17" s="182">
        <f>SUM(C17-D17)/D17</f>
        <v>0.009476876421531463</v>
      </c>
      <c r="F17" s="57">
        <v>208179</v>
      </c>
      <c r="G17" s="58">
        <v>211154</v>
      </c>
      <c r="H17" s="173">
        <f>SUM(F17-G17)/G17</f>
        <v>-0.01408924292222738</v>
      </c>
    </row>
    <row r="18" spans="2:8" ht="17.25">
      <c r="B18" s="46" t="s">
        <v>217</v>
      </c>
      <c r="C18" s="49">
        <v>155749</v>
      </c>
      <c r="D18" s="49">
        <v>155289</v>
      </c>
      <c r="E18" s="173">
        <f>SUM(C18-D18)/D18</f>
        <v>0.0029622188306963147</v>
      </c>
      <c r="F18" s="49">
        <v>603401</v>
      </c>
      <c r="G18" s="49">
        <f>SUM(G19-G16-G17)</f>
        <v>587524</v>
      </c>
      <c r="H18" s="138">
        <f>SUM(F18-G18)/G18</f>
        <v>0.027023576909198602</v>
      </c>
    </row>
    <row r="19" spans="2:8" ht="18" thickBot="1">
      <c r="B19" s="46" t="s">
        <v>96</v>
      </c>
      <c r="C19" s="61">
        <f>SUM(C16:C18)</f>
        <v>239689</v>
      </c>
      <c r="D19" s="62">
        <f>SUM(D16:D18)</f>
        <v>231197</v>
      </c>
      <c r="E19" s="150">
        <f>SUM(C19-D19)/D19</f>
        <v>0.03673058041410572</v>
      </c>
      <c r="F19" s="200">
        <f>SUM(F16:F18)</f>
        <v>941583</v>
      </c>
      <c r="G19" s="201">
        <v>899386</v>
      </c>
      <c r="H19" s="150">
        <f>SUM(F19-G19)/G19</f>
        <v>0.046917563760165266</v>
      </c>
    </row>
    <row r="20" spans="2:8" ht="15.75" thickTop="1">
      <c r="B20" s="45"/>
      <c r="C20" s="8"/>
      <c r="D20" s="63"/>
      <c r="E20" s="63"/>
      <c r="F20" s="38"/>
      <c r="G20" s="63"/>
      <c r="H20" s="7"/>
    </row>
    <row r="21" spans="2:8" ht="15">
      <c r="B21" s="46"/>
      <c r="C21" s="128" t="s">
        <v>293</v>
      </c>
      <c r="D21" s="128" t="s">
        <v>43</v>
      </c>
      <c r="E21" s="128"/>
      <c r="F21" s="128" t="s">
        <v>218</v>
      </c>
      <c r="G21" s="128" t="s">
        <v>252</v>
      </c>
      <c r="H21" s="7"/>
    </row>
    <row r="22" spans="2:8" ht="15">
      <c r="B22" s="46"/>
      <c r="C22" s="133" t="s">
        <v>48</v>
      </c>
      <c r="D22" s="133" t="s">
        <v>44</v>
      </c>
      <c r="E22" s="133"/>
      <c r="F22" s="133" t="s">
        <v>48</v>
      </c>
      <c r="G22" s="133" t="s">
        <v>44</v>
      </c>
      <c r="H22" s="7"/>
    </row>
    <row r="23" spans="2:8" ht="18.75">
      <c r="B23" s="46"/>
      <c r="C23" s="184" t="s">
        <v>95</v>
      </c>
      <c r="D23" s="184" t="s">
        <v>95</v>
      </c>
      <c r="E23" s="65"/>
      <c r="F23" s="185" t="s">
        <v>95</v>
      </c>
      <c r="G23" s="184" t="s">
        <v>95</v>
      </c>
      <c r="H23" s="7"/>
    </row>
    <row r="24" spans="2:8" ht="15">
      <c r="B24" s="46"/>
      <c r="C24" s="65" t="s">
        <v>1</v>
      </c>
      <c r="D24" s="128" t="s">
        <v>1</v>
      </c>
      <c r="E24" s="128"/>
      <c r="F24" s="129" t="s">
        <v>1</v>
      </c>
      <c r="G24" s="128" t="s">
        <v>1</v>
      </c>
      <c r="H24" s="7"/>
    </row>
    <row r="25" spans="2:8" ht="15">
      <c r="B25" s="46"/>
      <c r="C25" s="130"/>
      <c r="D25" s="128"/>
      <c r="E25" s="128"/>
      <c r="F25" s="65"/>
      <c r="G25" s="128"/>
      <c r="H25" s="7"/>
    </row>
    <row r="26" spans="2:8" ht="15">
      <c r="B26" s="46" t="s">
        <v>230</v>
      </c>
      <c r="C26" s="139">
        <v>4596</v>
      </c>
      <c r="D26" s="140">
        <v>2740</v>
      </c>
      <c r="E26" s="141">
        <f>SUM(C26-D26)/D26</f>
        <v>0.6773722627737226</v>
      </c>
      <c r="F26" s="54">
        <v>20190</v>
      </c>
      <c r="G26" s="140">
        <v>14088</v>
      </c>
      <c r="H26" s="141">
        <f>SUM(F26-G26)/G26</f>
        <v>0.43313458262350935</v>
      </c>
    </row>
    <row r="27" spans="2:8" ht="15">
      <c r="B27" s="46" t="s">
        <v>275</v>
      </c>
      <c r="C27" s="57">
        <v>2361</v>
      </c>
      <c r="D27" s="57">
        <v>945</v>
      </c>
      <c r="E27" s="138">
        <f>SUM(C27-D27)/D27</f>
        <v>1.4984126984126984</v>
      </c>
      <c r="F27" s="54">
        <v>10174</v>
      </c>
      <c r="G27" s="57">
        <v>9763</v>
      </c>
      <c r="H27" s="138">
        <f>SUM(F27-G27)/G27</f>
        <v>0.04209771586602479</v>
      </c>
    </row>
    <row r="28" spans="2:8" ht="17.25">
      <c r="B28" s="46" t="s">
        <v>217</v>
      </c>
      <c r="C28" s="49">
        <v>5565</v>
      </c>
      <c r="D28" s="49">
        <v>5213</v>
      </c>
      <c r="E28" s="138">
        <f>SUM(C28-D28)/D28</f>
        <v>0.06752349894494533</v>
      </c>
      <c r="F28" s="88">
        <v>15716</v>
      </c>
      <c r="G28" s="186">
        <v>16300</v>
      </c>
      <c r="H28" s="138">
        <f>SUM(F28-G28)/G28</f>
        <v>-0.035828220858895705</v>
      </c>
    </row>
    <row r="29" spans="2:8" ht="17.25">
      <c r="B29" s="46" t="s">
        <v>96</v>
      </c>
      <c r="C29" s="61">
        <f>SUM(C26:C28)</f>
        <v>12522</v>
      </c>
      <c r="D29" s="61">
        <f>SUM(D26:D28)</f>
        <v>8898</v>
      </c>
      <c r="E29" s="150">
        <f>SUM(C29-D29)/D29</f>
        <v>0.40728253540121373</v>
      </c>
      <c r="F29" s="205">
        <f>SUM(F26:F28)</f>
        <v>46080</v>
      </c>
      <c r="G29" s="186">
        <f>SUM(G26:G28)</f>
        <v>40151</v>
      </c>
      <c r="H29" s="150">
        <f>SUM(F29-G29)/G29</f>
        <v>0.14766755497995068</v>
      </c>
    </row>
    <row r="30" spans="2:8" ht="17.25">
      <c r="B30" s="32"/>
      <c r="C30" s="143"/>
      <c r="D30" s="70"/>
      <c r="E30" s="70"/>
      <c r="F30" s="70"/>
      <c r="G30" s="144"/>
      <c r="H30" s="66"/>
    </row>
    <row r="31" spans="2:8" ht="17.25">
      <c r="B31" s="6"/>
      <c r="C31" s="60"/>
      <c r="D31" s="6"/>
      <c r="E31" s="6"/>
      <c r="F31" s="6"/>
      <c r="G31" s="52"/>
      <c r="H31" s="52"/>
    </row>
    <row r="32" spans="2:8" ht="17.25">
      <c r="B32" s="6"/>
      <c r="C32" s="60"/>
      <c r="D32" s="6"/>
      <c r="E32" s="6"/>
      <c r="F32" s="6"/>
      <c r="G32" s="52"/>
      <c r="H32" s="52"/>
    </row>
    <row r="33" spans="1:2" ht="15">
      <c r="A33" s="2" t="s">
        <v>174</v>
      </c>
      <c r="B33" t="s">
        <v>266</v>
      </c>
    </row>
    <row r="34" spans="1:2" ht="15">
      <c r="A34" s="2"/>
      <c r="B34" t="s">
        <v>228</v>
      </c>
    </row>
    <row r="35" spans="1:2" ht="15">
      <c r="A35" s="2"/>
      <c r="B35" t="s">
        <v>65</v>
      </c>
    </row>
    <row r="36" spans="1:2" ht="15">
      <c r="A36" s="2"/>
      <c r="B36" t="s">
        <v>210</v>
      </c>
    </row>
    <row r="37" ht="15">
      <c r="A37" s="2"/>
    </row>
    <row r="39" spans="1:2" ht="15">
      <c r="A39" s="2" t="s">
        <v>175</v>
      </c>
      <c r="B39" t="s">
        <v>267</v>
      </c>
    </row>
    <row r="40" spans="1:2" ht="15">
      <c r="A40" s="2"/>
      <c r="B40" t="s">
        <v>16</v>
      </c>
    </row>
    <row r="41" spans="1:2" ht="15">
      <c r="A41" s="2"/>
      <c r="B41" s="18" t="s">
        <v>268</v>
      </c>
    </row>
    <row r="42" ht="15">
      <c r="A42" s="2"/>
    </row>
    <row r="43" spans="1:2" ht="15">
      <c r="A43" s="2"/>
      <c r="B43" s="18" t="s">
        <v>269</v>
      </c>
    </row>
    <row r="44" spans="1:2" ht="15">
      <c r="A44" s="2"/>
      <c r="B44" t="s">
        <v>262</v>
      </c>
    </row>
    <row r="45" spans="1:2" ht="15">
      <c r="A45" s="2"/>
      <c r="B45" t="s">
        <v>263</v>
      </c>
    </row>
    <row r="46" spans="1:2" ht="15">
      <c r="A46" s="2"/>
      <c r="B46" s="18"/>
    </row>
    <row r="47" spans="1:2" ht="15">
      <c r="A47" s="2" t="s">
        <v>176</v>
      </c>
      <c r="B47" s="18" t="s">
        <v>66</v>
      </c>
    </row>
    <row r="48" ht="15">
      <c r="B48" t="s">
        <v>67</v>
      </c>
    </row>
    <row r="51" ht="15">
      <c r="B51" s="18" t="s">
        <v>68</v>
      </c>
    </row>
    <row r="52" ht="15">
      <c r="B52" s="18" t="s">
        <v>27</v>
      </c>
    </row>
    <row r="54" spans="1:2" ht="18.75">
      <c r="A54" s="81" t="s">
        <v>151</v>
      </c>
      <c r="B54" s="82" t="s">
        <v>192</v>
      </c>
    </row>
    <row r="55" spans="2:8" ht="15">
      <c r="B55" s="67"/>
      <c r="C55" s="157" t="s">
        <v>181</v>
      </c>
      <c r="D55" s="65" t="s">
        <v>182</v>
      </c>
      <c r="E55" s="128" t="s">
        <v>250</v>
      </c>
      <c r="F55" s="157" t="s">
        <v>181</v>
      </c>
      <c r="G55" s="65" t="s">
        <v>182</v>
      </c>
      <c r="H55" s="128" t="s">
        <v>250</v>
      </c>
    </row>
    <row r="56" spans="2:8" ht="15">
      <c r="B56" s="46"/>
      <c r="C56" s="128" t="s">
        <v>293</v>
      </c>
      <c r="D56" s="128" t="s">
        <v>94</v>
      </c>
      <c r="E56" s="130" t="s">
        <v>251</v>
      </c>
      <c r="F56" s="128" t="s">
        <v>293</v>
      </c>
      <c r="G56" s="128" t="s">
        <v>94</v>
      </c>
      <c r="H56" s="130" t="s">
        <v>251</v>
      </c>
    </row>
    <row r="57" spans="2:8" ht="15">
      <c r="B57" s="46"/>
      <c r="C57" s="133" t="s">
        <v>48</v>
      </c>
      <c r="D57" s="133" t="s">
        <v>22</v>
      </c>
      <c r="E57" s="132"/>
      <c r="F57" s="133" t="s">
        <v>48</v>
      </c>
      <c r="G57" s="133" t="s">
        <v>22</v>
      </c>
      <c r="H57" s="130"/>
    </row>
    <row r="58" spans="2:8" ht="18.75">
      <c r="B58" s="45"/>
      <c r="C58" s="184" t="s">
        <v>56</v>
      </c>
      <c r="D58" s="188" t="s">
        <v>56</v>
      </c>
      <c r="E58" s="133"/>
      <c r="F58" s="184" t="s">
        <v>95</v>
      </c>
      <c r="G58" s="188" t="s">
        <v>95</v>
      </c>
      <c r="H58" s="133"/>
    </row>
    <row r="59" spans="2:8" ht="15">
      <c r="B59" s="7" t="s">
        <v>57</v>
      </c>
      <c r="C59" s="5"/>
      <c r="D59" s="7"/>
      <c r="E59" s="7"/>
      <c r="F59" s="7"/>
      <c r="G59" s="5"/>
      <c r="H59" s="7"/>
    </row>
    <row r="60" spans="2:8" ht="15">
      <c r="B60" s="46" t="s">
        <v>230</v>
      </c>
      <c r="C60" s="57">
        <f>SUM(C16)</f>
        <v>33343</v>
      </c>
      <c r="D60" s="57">
        <v>36641</v>
      </c>
      <c r="E60" s="182">
        <f>SUM(C60-D60)/D60</f>
        <v>-0.09000846046778199</v>
      </c>
      <c r="F60" s="57">
        <f>SUM(C26)</f>
        <v>4596</v>
      </c>
      <c r="G60" s="57">
        <v>5163</v>
      </c>
      <c r="H60" s="138">
        <f>SUM(F60-G60)/G60</f>
        <v>-0.10981987216734457</v>
      </c>
    </row>
    <row r="61" spans="2:8" ht="15">
      <c r="B61" s="46" t="s">
        <v>275</v>
      </c>
      <c r="C61" s="57">
        <f>SUM(C17)</f>
        <v>50597</v>
      </c>
      <c r="D61" s="57">
        <v>56450</v>
      </c>
      <c r="E61" s="182">
        <f>SUM(C61-D61)/D61</f>
        <v>-0.10368467670504872</v>
      </c>
      <c r="F61" s="57">
        <f>SUM(C27)</f>
        <v>2361</v>
      </c>
      <c r="G61" s="57">
        <v>2970</v>
      </c>
      <c r="H61" s="138">
        <f>SUM(F61-G61)/G61</f>
        <v>-0.20505050505050504</v>
      </c>
    </row>
    <row r="62" spans="2:8" ht="17.25">
      <c r="B62" s="46" t="s">
        <v>217</v>
      </c>
      <c r="C62" s="186">
        <f>SUM(C18)</f>
        <v>155749</v>
      </c>
      <c r="D62" s="186">
        <v>151497</v>
      </c>
      <c r="E62" s="182">
        <f>SUM(C62-D62)/D62</f>
        <v>0.028066562374172425</v>
      </c>
      <c r="F62" s="186">
        <f>SUM(C28)</f>
        <v>5565</v>
      </c>
      <c r="G62" s="186">
        <v>5090</v>
      </c>
      <c r="H62" s="138">
        <f>SUM(F62-G62)/G62</f>
        <v>0.09332023575638507</v>
      </c>
    </row>
    <row r="63" spans="2:8" ht="17.25">
      <c r="B63" s="8" t="s">
        <v>96</v>
      </c>
      <c r="C63" s="50">
        <f>SUM(C60:C62)</f>
        <v>239689</v>
      </c>
      <c r="D63" s="50">
        <f>SUM(D60:D62)</f>
        <v>244588</v>
      </c>
      <c r="E63" s="213">
        <f>SUM(C63-D63)/D63</f>
        <v>-0.020029600798076766</v>
      </c>
      <c r="F63" s="50">
        <f>SUM(F60:F62)</f>
        <v>12522</v>
      </c>
      <c r="G63" s="50">
        <f>SUM(G60:G62)</f>
        <v>13223</v>
      </c>
      <c r="H63" s="151">
        <f>SUM(F63-G63)/G63</f>
        <v>-0.05301368827043788</v>
      </c>
    </row>
    <row r="64" spans="2:8" ht="16.5">
      <c r="B64" s="51"/>
      <c r="C64" s="145"/>
      <c r="D64" s="146"/>
      <c r="E64" s="147"/>
      <c r="F64" s="147"/>
      <c r="G64" s="148"/>
      <c r="H64" s="149"/>
    </row>
    <row r="65" spans="2:8" ht="16.5">
      <c r="B65" s="6"/>
      <c r="C65" s="187"/>
      <c r="D65" s="76"/>
      <c r="E65" s="76"/>
      <c r="F65" s="76"/>
      <c r="G65" s="71"/>
      <c r="H65" s="72"/>
    </row>
    <row r="66" spans="1:2" ht="15">
      <c r="A66" s="2" t="s">
        <v>174</v>
      </c>
      <c r="B66" t="s">
        <v>270</v>
      </c>
    </row>
    <row r="67" spans="1:2" ht="15">
      <c r="A67" s="2"/>
      <c r="B67" t="s">
        <v>271</v>
      </c>
    </row>
    <row r="68" ht="15">
      <c r="A68" s="2"/>
    </row>
    <row r="69" ht="15">
      <c r="A69" s="2"/>
    </row>
    <row r="71" spans="1:2" ht="15">
      <c r="A71" s="2" t="s">
        <v>175</v>
      </c>
      <c r="B71" t="s">
        <v>272</v>
      </c>
    </row>
    <row r="72" spans="1:2" ht="15">
      <c r="A72" s="2"/>
      <c r="B72" t="s">
        <v>260</v>
      </c>
    </row>
    <row r="73" ht="15">
      <c r="A73" s="2"/>
    </row>
    <row r="74" ht="15">
      <c r="A74" s="2"/>
    </row>
    <row r="77" spans="1:2" ht="15">
      <c r="A77" s="2" t="s">
        <v>53</v>
      </c>
      <c r="B77" t="s">
        <v>69</v>
      </c>
    </row>
    <row r="78" ht="15">
      <c r="B78" t="s">
        <v>273</v>
      </c>
    </row>
    <row r="80" spans="1:6" ht="18.75">
      <c r="A80" s="81" t="s">
        <v>152</v>
      </c>
      <c r="B80" s="78" t="s">
        <v>15</v>
      </c>
      <c r="F80" s="37"/>
    </row>
    <row r="81" spans="2:6" ht="15">
      <c r="B81" s="15" t="s">
        <v>149</v>
      </c>
      <c r="F81" s="37"/>
    </row>
    <row r="82" spans="2:6" ht="15">
      <c r="B82" s="15"/>
      <c r="F82" s="37"/>
    </row>
    <row r="83" spans="1:2" ht="18.75">
      <c r="A83" s="81" t="s">
        <v>153</v>
      </c>
      <c r="B83" s="78" t="s">
        <v>222</v>
      </c>
    </row>
    <row r="84" ht="15">
      <c r="B84" s="15" t="s">
        <v>223</v>
      </c>
    </row>
    <row r="85" spans="2:7" ht="15">
      <c r="B85" s="15"/>
      <c r="G85" s="29" t="s">
        <v>12</v>
      </c>
    </row>
    <row r="86" spans="1:8" ht="18.75">
      <c r="A86" s="81" t="s">
        <v>154</v>
      </c>
      <c r="B86" s="84" t="s">
        <v>224</v>
      </c>
      <c r="E86" s="29"/>
      <c r="F86" s="29" t="s">
        <v>17</v>
      </c>
      <c r="G86" s="208" t="s">
        <v>9</v>
      </c>
      <c r="H86" s="29"/>
    </row>
    <row r="87" spans="6:7" ht="15">
      <c r="F87" s="212" t="s">
        <v>48</v>
      </c>
      <c r="G87" s="212" t="s">
        <v>48</v>
      </c>
    </row>
    <row r="88" spans="6:7" ht="15">
      <c r="F88" s="29" t="s">
        <v>1</v>
      </c>
      <c r="G88" s="29" t="s">
        <v>1</v>
      </c>
    </row>
    <row r="89" spans="2:7" ht="15">
      <c r="B89" t="s">
        <v>290</v>
      </c>
      <c r="F89" s="10">
        <v>1837</v>
      </c>
      <c r="G89" s="54">
        <v>6055</v>
      </c>
    </row>
    <row r="90" spans="2:8" ht="15">
      <c r="B90" t="s">
        <v>225</v>
      </c>
      <c r="E90" s="123"/>
      <c r="F90" s="54">
        <v>596</v>
      </c>
      <c r="G90" s="54">
        <v>1769</v>
      </c>
      <c r="H90" s="55"/>
    </row>
    <row r="91" spans="2:8" ht="17.25">
      <c r="B91" t="s">
        <v>103</v>
      </c>
      <c r="E91" s="40"/>
      <c r="F91" s="125">
        <v>0</v>
      </c>
      <c r="G91" s="88">
        <v>69</v>
      </c>
      <c r="H91" s="40"/>
    </row>
    <row r="92" spans="5:8" ht="17.25">
      <c r="E92" s="122"/>
      <c r="F92" s="125">
        <f>SUM(F89:F91)</f>
        <v>2433</v>
      </c>
      <c r="G92" s="124">
        <f>SUM(G89:G91)</f>
        <v>7893</v>
      </c>
      <c r="H92" s="30"/>
    </row>
    <row r="93" ht="15">
      <c r="B93" t="s">
        <v>111</v>
      </c>
    </row>
    <row r="97" spans="1:2" ht="18.75">
      <c r="A97" s="81" t="s">
        <v>155</v>
      </c>
      <c r="B97" s="82" t="s">
        <v>226</v>
      </c>
    </row>
    <row r="98" ht="15">
      <c r="B98" s="18" t="s">
        <v>11</v>
      </c>
    </row>
    <row r="99" ht="15">
      <c r="B99" s="18"/>
    </row>
    <row r="100" ht="15">
      <c r="G100" s="29" t="s">
        <v>12</v>
      </c>
    </row>
    <row r="101" spans="6:7" ht="15">
      <c r="F101" s="29" t="s">
        <v>17</v>
      </c>
      <c r="G101" s="208" t="s">
        <v>9</v>
      </c>
    </row>
    <row r="102" spans="2:7" ht="15">
      <c r="B102" s="18"/>
      <c r="F102" s="212" t="s">
        <v>48</v>
      </c>
      <c r="G102" s="212" t="s">
        <v>48</v>
      </c>
    </row>
    <row r="103" spans="2:7" ht="15">
      <c r="B103" s="18"/>
      <c r="F103" s="206" t="s">
        <v>1</v>
      </c>
      <c r="G103" s="206" t="s">
        <v>1</v>
      </c>
    </row>
    <row r="104" spans="2:7" ht="15">
      <c r="B104" s="15" t="s">
        <v>10</v>
      </c>
      <c r="F104" s="10">
        <v>0</v>
      </c>
      <c r="G104" s="10">
        <v>813</v>
      </c>
    </row>
    <row r="105" spans="2:7" ht="15.75" thickBot="1">
      <c r="B105" s="18"/>
      <c r="F105" s="209"/>
      <c r="G105" s="209"/>
    </row>
    <row r="106" ht="15.75" thickTop="1">
      <c r="B106" s="18"/>
    </row>
    <row r="107" spans="2:7" ht="15">
      <c r="B107" s="18"/>
      <c r="G107" s="29" t="s">
        <v>12</v>
      </c>
    </row>
    <row r="108" spans="1:7" ht="18.75">
      <c r="A108" s="81" t="s">
        <v>156</v>
      </c>
      <c r="B108" s="82" t="s">
        <v>227</v>
      </c>
      <c r="F108" s="29" t="s">
        <v>17</v>
      </c>
      <c r="G108" s="208" t="s">
        <v>9</v>
      </c>
    </row>
    <row r="109" spans="1:7" ht="18.75">
      <c r="A109" s="83"/>
      <c r="B109" s="18" t="s">
        <v>139</v>
      </c>
      <c r="F109" s="212" t="s">
        <v>48</v>
      </c>
      <c r="G109" s="212" t="s">
        <v>48</v>
      </c>
    </row>
    <row r="110" spans="1:7" ht="18.75">
      <c r="A110" s="83"/>
      <c r="B110" s="85" t="s">
        <v>261</v>
      </c>
      <c r="F110" s="206" t="s">
        <v>1</v>
      </c>
      <c r="G110" s="206" t="s">
        <v>1</v>
      </c>
    </row>
    <row r="111" spans="1:7" ht="20.25">
      <c r="A111" s="83"/>
      <c r="B111" s="18" t="s">
        <v>183</v>
      </c>
      <c r="F111" s="88">
        <v>73</v>
      </c>
      <c r="G111" s="88">
        <v>73</v>
      </c>
    </row>
    <row r="112" spans="1:7" ht="20.25">
      <c r="A112" s="83"/>
      <c r="B112" s="18" t="s">
        <v>184</v>
      </c>
      <c r="F112" s="124">
        <v>73</v>
      </c>
      <c r="G112" s="124">
        <v>73</v>
      </c>
    </row>
    <row r="113" spans="1:7" ht="20.25">
      <c r="A113" s="83"/>
      <c r="B113" s="18" t="s">
        <v>185</v>
      </c>
      <c r="F113" s="125">
        <v>69</v>
      </c>
      <c r="G113" s="125">
        <v>70</v>
      </c>
    </row>
    <row r="114" spans="1:8" ht="20.25">
      <c r="A114" s="83"/>
      <c r="B114" s="18"/>
      <c r="H114" s="125"/>
    </row>
    <row r="115" spans="1:2" ht="18.75">
      <c r="A115" s="81" t="s">
        <v>157</v>
      </c>
      <c r="B115" s="82" t="s">
        <v>90</v>
      </c>
    </row>
    <row r="116" spans="1:2" ht="15">
      <c r="A116" s="29"/>
      <c r="B116" s="18" t="s">
        <v>312</v>
      </c>
    </row>
    <row r="117" spans="1:2" ht="15">
      <c r="A117" s="29"/>
      <c r="B117" s="18"/>
    </row>
    <row r="118" spans="1:2" ht="15">
      <c r="A118" s="29"/>
      <c r="B118" s="18" t="s">
        <v>313</v>
      </c>
    </row>
    <row r="119" spans="1:2" ht="15">
      <c r="A119" s="29"/>
      <c r="B119" s="18" t="s">
        <v>314</v>
      </c>
    </row>
    <row r="120" spans="1:2" ht="15">
      <c r="A120" s="29"/>
      <c r="B120" s="18"/>
    </row>
    <row r="121" spans="1:2" ht="15">
      <c r="A121" s="29"/>
      <c r="B121" s="18"/>
    </row>
    <row r="122" spans="1:8" ht="18.75">
      <c r="A122" s="81" t="s">
        <v>158</v>
      </c>
      <c r="B122" s="78" t="s">
        <v>188</v>
      </c>
      <c r="G122" s="2" t="s">
        <v>1</v>
      </c>
      <c r="H122" s="2" t="s">
        <v>1</v>
      </c>
    </row>
    <row r="123" spans="2:8" ht="15">
      <c r="B123" s="28" t="s">
        <v>165</v>
      </c>
      <c r="G123" s="34">
        <v>1506</v>
      </c>
      <c r="H123" s="34"/>
    </row>
    <row r="124" spans="2:8" ht="17.25">
      <c r="B124" s="28" t="s">
        <v>166</v>
      </c>
      <c r="G124" s="30">
        <v>7664</v>
      </c>
      <c r="H124" s="34"/>
    </row>
    <row r="125" spans="7:8" ht="17.25">
      <c r="G125" s="30"/>
      <c r="H125" s="35">
        <f>SUM(G123:G124)</f>
        <v>9170</v>
      </c>
    </row>
    <row r="126" spans="2:8" ht="15">
      <c r="B126" s="28" t="s">
        <v>141</v>
      </c>
      <c r="G126" s="35">
        <v>1968</v>
      </c>
      <c r="H126" s="34"/>
    </row>
    <row r="127" spans="2:8" ht="17.25">
      <c r="B127" s="28" t="s">
        <v>167</v>
      </c>
      <c r="G127" s="30">
        <v>1653</v>
      </c>
      <c r="H127" s="34"/>
    </row>
    <row r="128" spans="7:8" ht="15">
      <c r="G128" s="34"/>
      <c r="H128" s="35">
        <f>SUM(G126:G127)</f>
        <v>3621</v>
      </c>
    </row>
    <row r="129" spans="2:8" ht="15">
      <c r="B129" s="28" t="s">
        <v>168</v>
      </c>
      <c r="G129" s="54">
        <v>3676</v>
      </c>
      <c r="H129" s="34"/>
    </row>
    <row r="130" spans="2:8" ht="17.25">
      <c r="B130" s="28" t="s">
        <v>169</v>
      </c>
      <c r="G130" s="30">
        <v>136719</v>
      </c>
      <c r="H130" s="34"/>
    </row>
    <row r="131" spans="7:8" ht="15">
      <c r="G131" s="34"/>
      <c r="H131" s="35">
        <f>SUM(G129:G130)</f>
        <v>140395</v>
      </c>
    </row>
    <row r="132" spans="2:8" ht="15">
      <c r="B132" s="28" t="s">
        <v>170</v>
      </c>
      <c r="G132" s="35">
        <v>3566</v>
      </c>
      <c r="H132" s="34"/>
    </row>
    <row r="133" spans="2:8" ht="17.25">
      <c r="B133" s="28" t="s">
        <v>171</v>
      </c>
      <c r="G133" s="30">
        <v>14967</v>
      </c>
      <c r="H133" s="34"/>
    </row>
    <row r="134" spans="2:8" ht="15">
      <c r="B134" s="28"/>
      <c r="C134" s="15"/>
      <c r="G134" s="35"/>
      <c r="H134" s="34">
        <f>SUM(G132:G133)</f>
        <v>18533</v>
      </c>
    </row>
    <row r="135" spans="2:8" ht="15">
      <c r="B135" s="28" t="s">
        <v>172</v>
      </c>
      <c r="G135" s="35">
        <v>2727</v>
      </c>
      <c r="H135" s="34"/>
    </row>
    <row r="136" spans="2:8" ht="17.25">
      <c r="B136" s="28" t="s">
        <v>173</v>
      </c>
      <c r="G136" s="59">
        <v>60873</v>
      </c>
      <c r="H136" s="30">
        <f>SUM(G135:G136)</f>
        <v>63600</v>
      </c>
    </row>
    <row r="137" spans="2:8" ht="17.25">
      <c r="B137" t="s">
        <v>104</v>
      </c>
      <c r="G137" s="34"/>
      <c r="H137" s="64">
        <f>SUM(H125:H136)</f>
        <v>235319</v>
      </c>
    </row>
    <row r="138" spans="7:8" ht="17.25">
      <c r="G138" s="34"/>
      <c r="H138" s="64"/>
    </row>
    <row r="139" spans="7:8" ht="17.25">
      <c r="G139" s="34"/>
      <c r="H139" s="64"/>
    </row>
    <row r="140" spans="7:8" ht="17.25">
      <c r="G140" s="34"/>
      <c r="H140" s="64"/>
    </row>
    <row r="141" spans="7:8" ht="17.25">
      <c r="G141" s="34"/>
      <c r="H141" s="64"/>
    </row>
    <row r="142" spans="7:8" ht="17.25">
      <c r="G142" s="34"/>
      <c r="H142" s="64"/>
    </row>
    <row r="143" spans="1:8" ht="18.75">
      <c r="A143" s="81" t="s">
        <v>159</v>
      </c>
      <c r="B143" s="78" t="s">
        <v>105</v>
      </c>
      <c r="H143" s="37"/>
    </row>
    <row r="144" spans="1:2" ht="18.75">
      <c r="A144" s="81"/>
      <c r="B144" s="78"/>
    </row>
    <row r="145" spans="1:2" ht="15" customHeight="1">
      <c r="A145" s="81"/>
      <c r="B145" s="18" t="s">
        <v>102</v>
      </c>
    </row>
    <row r="146" spans="1:2" ht="15" customHeight="1">
      <c r="A146" s="81"/>
      <c r="B146" t="s">
        <v>55</v>
      </c>
    </row>
    <row r="147" spans="1:2" ht="15" customHeight="1">
      <c r="A147" s="81"/>
      <c r="B147" t="s">
        <v>97</v>
      </c>
    </row>
    <row r="148" spans="1:2" ht="15" customHeight="1">
      <c r="A148" s="81"/>
      <c r="B148" t="s">
        <v>132</v>
      </c>
    </row>
    <row r="149" spans="1:2" ht="15" customHeight="1">
      <c r="A149" s="81"/>
      <c r="B149" t="s">
        <v>133</v>
      </c>
    </row>
    <row r="150" ht="18.75">
      <c r="A150" s="81"/>
    </row>
    <row r="151" spans="1:2" ht="18.75">
      <c r="A151" s="81"/>
      <c r="B151" t="s">
        <v>264</v>
      </c>
    </row>
    <row r="152" spans="1:2" ht="18.75">
      <c r="A152" s="81"/>
      <c r="B152" t="s">
        <v>247</v>
      </c>
    </row>
    <row r="153" ht="18.75">
      <c r="A153" s="81"/>
    </row>
    <row r="154" spans="1:2" ht="18.75">
      <c r="A154" s="81" t="s">
        <v>160</v>
      </c>
      <c r="B154" s="82" t="s">
        <v>186</v>
      </c>
    </row>
    <row r="155" spans="1:2" ht="18.75">
      <c r="A155" s="81"/>
      <c r="B155" s="82"/>
    </row>
    <row r="156" ht="15">
      <c r="B156" s="18" t="s">
        <v>187</v>
      </c>
    </row>
    <row r="157" ht="15">
      <c r="B157" s="18"/>
    </row>
    <row r="158" spans="1:2" ht="18.75">
      <c r="A158" s="81" t="s">
        <v>161</v>
      </c>
      <c r="B158" s="84" t="s">
        <v>106</v>
      </c>
    </row>
    <row r="159" spans="1:2" ht="18.75">
      <c r="A159" s="81"/>
      <c r="B159" s="84"/>
    </row>
    <row r="160" ht="15">
      <c r="B160" s="18" t="s">
        <v>310</v>
      </c>
    </row>
    <row r="161" ht="15">
      <c r="B161" s="18" t="s">
        <v>280</v>
      </c>
    </row>
    <row r="162" ht="15">
      <c r="B162" s="18"/>
    </row>
    <row r="163" spans="1:7" ht="18.75">
      <c r="A163" s="81" t="s">
        <v>162</v>
      </c>
      <c r="B163" s="82" t="s">
        <v>294</v>
      </c>
      <c r="G163" s="29" t="s">
        <v>12</v>
      </c>
    </row>
    <row r="164" spans="1:7" ht="18.75">
      <c r="A164" s="81"/>
      <c r="B164" s="82"/>
      <c r="F164" s="29" t="s">
        <v>17</v>
      </c>
      <c r="G164" s="208" t="s">
        <v>9</v>
      </c>
    </row>
    <row r="165" spans="2:7" ht="15">
      <c r="B165" s="18" t="s">
        <v>295</v>
      </c>
      <c r="F165" s="212" t="s">
        <v>48</v>
      </c>
      <c r="G165" s="212" t="s">
        <v>48</v>
      </c>
    </row>
    <row r="166" spans="2:7" ht="15">
      <c r="B166" s="18"/>
      <c r="C166" s="23"/>
      <c r="G166" s="23"/>
    </row>
    <row r="167" spans="1:7" ht="17.25">
      <c r="A167" s="2" t="s">
        <v>2</v>
      </c>
      <c r="B167" s="18" t="s">
        <v>137</v>
      </c>
      <c r="F167" s="125">
        <f>SUM('Condensed PL-31.3.2005-final'!F39)</f>
        <v>9782</v>
      </c>
      <c r="G167" s="88">
        <f>SUM('Condensed PL-31.3.2005-final'!J39)</f>
        <v>36118</v>
      </c>
    </row>
    <row r="168" spans="1:7" ht="17.25">
      <c r="A168" s="20" t="s">
        <v>4</v>
      </c>
      <c r="B168" s="16" t="s">
        <v>138</v>
      </c>
      <c r="C168" s="20"/>
      <c r="D168" s="20"/>
      <c r="E168" s="20"/>
      <c r="F168" s="30">
        <v>150000</v>
      </c>
      <c r="G168" s="30">
        <v>150000</v>
      </c>
    </row>
    <row r="169" spans="1:7" ht="15.75" thickBot="1">
      <c r="A169" s="86"/>
      <c r="B169" s="18" t="s">
        <v>248</v>
      </c>
      <c r="C169" s="20"/>
      <c r="D169" s="20"/>
      <c r="E169" s="20"/>
      <c r="F169" s="172">
        <f>SUM(F167/F168)*100</f>
        <v>6.521333333333333</v>
      </c>
      <c r="G169" s="172">
        <f>SUM(G167/G168)*100</f>
        <v>24.078666666666667</v>
      </c>
    </row>
    <row r="170" spans="1:5" ht="15.75" thickTop="1">
      <c r="A170" s="86"/>
      <c r="B170" s="18"/>
      <c r="C170" s="20"/>
      <c r="D170" s="20"/>
      <c r="E170" s="20"/>
    </row>
    <row r="171" spans="1:7" ht="18.75">
      <c r="A171" s="81" t="s">
        <v>163</v>
      </c>
      <c r="B171" s="82" t="s">
        <v>249</v>
      </c>
      <c r="C171" s="20"/>
      <c r="D171" s="20"/>
      <c r="E171" s="20"/>
      <c r="F171" s="20"/>
      <c r="G171" s="20"/>
    </row>
    <row r="172" spans="1:7" ht="18.75">
      <c r="A172" s="81"/>
      <c r="B172" s="82"/>
      <c r="C172" s="20"/>
      <c r="D172" s="20"/>
      <c r="E172" s="20"/>
      <c r="F172" s="20"/>
      <c r="G172" s="20"/>
    </row>
    <row r="173" spans="2:8" ht="15">
      <c r="B173" s="126" t="s">
        <v>196</v>
      </c>
      <c r="H173" s="18"/>
    </row>
    <row r="174" spans="2:7" ht="15">
      <c r="B174" s="42" t="s">
        <v>193</v>
      </c>
      <c r="C174" s="152" t="s">
        <v>194</v>
      </c>
      <c r="D174" s="152" t="s">
        <v>108</v>
      </c>
      <c r="E174" s="152"/>
      <c r="F174" s="152" t="s">
        <v>109</v>
      </c>
      <c r="G174" s="153" t="s">
        <v>110</v>
      </c>
    </row>
    <row r="175" spans="2:7" ht="15">
      <c r="B175" s="47"/>
      <c r="C175" s="142" t="s">
        <v>195</v>
      </c>
      <c r="D175" s="142"/>
      <c r="E175" s="142"/>
      <c r="F175" s="142"/>
      <c r="G175" s="48"/>
    </row>
    <row r="176" spans="2:7" ht="15">
      <c r="B176" s="42">
        <v>1</v>
      </c>
      <c r="C176" s="203" t="s">
        <v>289</v>
      </c>
      <c r="D176" s="152" t="s">
        <v>201</v>
      </c>
      <c r="E176" s="152"/>
      <c r="F176" s="152" t="s">
        <v>197</v>
      </c>
      <c r="G176" s="204">
        <v>36893</v>
      </c>
    </row>
    <row r="177" spans="2:7" ht="15">
      <c r="B177" s="46"/>
      <c r="C177" s="6"/>
      <c r="D177" s="52" t="s">
        <v>107</v>
      </c>
      <c r="E177" s="52"/>
      <c r="F177" s="52"/>
      <c r="G177" s="44"/>
    </row>
    <row r="178" spans="2:7" ht="15">
      <c r="B178" s="46"/>
      <c r="C178" s="6"/>
      <c r="D178" s="52"/>
      <c r="E178" s="52"/>
      <c r="F178" s="52"/>
      <c r="G178" s="44"/>
    </row>
    <row r="179" spans="2:7" ht="15">
      <c r="B179" s="43">
        <v>2</v>
      </c>
      <c r="C179" s="154" t="s">
        <v>289</v>
      </c>
      <c r="D179" s="52" t="s">
        <v>198</v>
      </c>
      <c r="E179" s="52"/>
      <c r="F179" s="52" t="s">
        <v>199</v>
      </c>
      <c r="G179" s="155">
        <v>37162</v>
      </c>
    </row>
    <row r="180" spans="2:7" ht="15">
      <c r="B180" s="43"/>
      <c r="C180" s="154"/>
      <c r="D180" s="52"/>
      <c r="E180" s="52"/>
      <c r="F180" s="52"/>
      <c r="G180" s="155"/>
    </row>
    <row r="181" spans="2:7" ht="15">
      <c r="B181" s="43">
        <v>3</v>
      </c>
      <c r="C181" s="154" t="s">
        <v>288</v>
      </c>
      <c r="D181" s="52" t="s">
        <v>198</v>
      </c>
      <c r="E181" s="52"/>
      <c r="F181" s="52" t="s">
        <v>197</v>
      </c>
      <c r="G181" s="155">
        <v>37526</v>
      </c>
    </row>
    <row r="182" spans="2:7" ht="15">
      <c r="B182" s="43"/>
      <c r="C182" s="154"/>
      <c r="D182" s="52"/>
      <c r="E182" s="52"/>
      <c r="F182" s="52" t="s">
        <v>200</v>
      </c>
      <c r="G182" s="155"/>
    </row>
    <row r="183" spans="2:7" ht="15">
      <c r="B183" s="43"/>
      <c r="C183" s="154"/>
      <c r="D183" s="52"/>
      <c r="E183" s="52"/>
      <c r="F183" s="6"/>
      <c r="G183" s="155"/>
    </row>
    <row r="184" spans="2:7" ht="15">
      <c r="B184" s="43">
        <v>4</v>
      </c>
      <c r="C184" s="154" t="s">
        <v>52</v>
      </c>
      <c r="D184" s="52" t="s">
        <v>198</v>
      </c>
      <c r="E184" s="52"/>
      <c r="F184" s="52" t="s">
        <v>276</v>
      </c>
      <c r="G184" s="155">
        <v>37890</v>
      </c>
    </row>
    <row r="185" spans="2:7" ht="15">
      <c r="B185" s="43"/>
      <c r="C185" s="154"/>
      <c r="D185" s="52"/>
      <c r="E185" s="52"/>
      <c r="F185" s="52"/>
      <c r="G185" s="155"/>
    </row>
    <row r="186" spans="2:7" ht="15">
      <c r="B186" s="43">
        <v>5</v>
      </c>
      <c r="C186" s="154">
        <v>2004</v>
      </c>
      <c r="D186" s="52" t="s">
        <v>13</v>
      </c>
      <c r="E186" s="52"/>
      <c r="F186" s="52" t="s">
        <v>276</v>
      </c>
      <c r="G186" s="155" t="s">
        <v>14</v>
      </c>
    </row>
    <row r="187" spans="2:7" ht="15">
      <c r="B187" s="43"/>
      <c r="C187" s="154"/>
      <c r="D187" s="142" t="s">
        <v>107</v>
      </c>
      <c r="E187" s="52"/>
      <c r="F187" s="52"/>
      <c r="G187" s="155"/>
    </row>
    <row r="188" spans="2:7" ht="15">
      <c r="B188" s="43"/>
      <c r="C188" s="154"/>
      <c r="D188" s="52"/>
      <c r="E188" s="52"/>
      <c r="F188" s="52"/>
      <c r="G188" s="155"/>
    </row>
    <row r="189" spans="2:7" ht="15">
      <c r="B189" s="43">
        <v>6</v>
      </c>
      <c r="C189" s="154">
        <v>2005</v>
      </c>
      <c r="D189" s="52" t="s">
        <v>198</v>
      </c>
      <c r="E189" s="52"/>
      <c r="F189" s="52" t="s">
        <v>70</v>
      </c>
      <c r="G189" s="155" t="s">
        <v>71</v>
      </c>
    </row>
    <row r="190" spans="2:7" ht="15">
      <c r="B190" s="43"/>
      <c r="C190" s="154"/>
      <c r="D190" s="52" t="s">
        <v>311</v>
      </c>
      <c r="E190" s="52"/>
      <c r="F190" s="52"/>
      <c r="G190" s="155" t="s">
        <v>72</v>
      </c>
    </row>
    <row r="191" spans="2:7" ht="15">
      <c r="B191" s="45"/>
      <c r="C191" s="38"/>
      <c r="D191" s="142" t="s">
        <v>309</v>
      </c>
      <c r="E191" s="142"/>
      <c r="F191" s="142"/>
      <c r="G191" s="202"/>
    </row>
  </sheetData>
  <printOptions/>
  <pageMargins left="0.75" right="0.75" top="1" bottom="1" header="0.5" footer="0.5"/>
  <pageSetup blackAndWhite="1" fitToHeight="6" orientation="landscape" paperSize="9" scale="6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230"/>
  <sheetViews>
    <sheetView view="pageBreakPreview" zoomScaleSheetLayoutView="10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5" sqref="E75"/>
    </sheetView>
  </sheetViews>
  <sheetFormatPr defaultColWidth="9.140625" defaultRowHeight="15"/>
  <cols>
    <col min="1" max="1" width="6.7109375" style="0" customWidth="1"/>
    <col min="2" max="2" width="39.8515625" style="0" customWidth="1"/>
    <col min="3" max="3" width="15.8515625" style="0" customWidth="1"/>
    <col min="4" max="4" width="18.28125" style="0" customWidth="1"/>
    <col min="5" max="5" width="17.28125" style="0" customWidth="1"/>
    <col min="6" max="6" width="36.4218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14" t="s">
        <v>45</v>
      </c>
    </row>
    <row r="2" ht="15">
      <c r="A2" s="25" t="s">
        <v>204</v>
      </c>
    </row>
    <row r="3" spans="1:2" ht="18">
      <c r="A3" s="4" t="s">
        <v>46</v>
      </c>
      <c r="B3" s="25"/>
    </row>
    <row r="4" ht="15">
      <c r="A4" s="25"/>
    </row>
    <row r="5" ht="15">
      <c r="A5" s="1" t="s">
        <v>282</v>
      </c>
    </row>
    <row r="7" spans="1:2" ht="18.75">
      <c r="A7" s="81" t="s">
        <v>283</v>
      </c>
      <c r="B7" s="82" t="s">
        <v>296</v>
      </c>
    </row>
    <row r="8" ht="15">
      <c r="B8" t="s">
        <v>297</v>
      </c>
    </row>
    <row r="10" ht="15">
      <c r="B10" t="s">
        <v>221</v>
      </c>
    </row>
    <row r="12" ht="15">
      <c r="B12" t="s">
        <v>298</v>
      </c>
    </row>
    <row r="13" ht="15">
      <c r="B13" t="s">
        <v>212</v>
      </c>
    </row>
    <row r="15" spans="1:2" ht="18.75">
      <c r="A15" s="81" t="s">
        <v>284</v>
      </c>
      <c r="B15" s="78" t="s">
        <v>100</v>
      </c>
    </row>
    <row r="16" ht="15">
      <c r="B16" t="s">
        <v>285</v>
      </c>
    </row>
    <row r="18" spans="1:2" ht="18.75">
      <c r="A18" s="87" t="s">
        <v>286</v>
      </c>
      <c r="B18" s="78" t="s">
        <v>299</v>
      </c>
    </row>
    <row r="19" ht="15">
      <c r="B19" t="s">
        <v>25</v>
      </c>
    </row>
    <row r="21" ht="15">
      <c r="B21" t="s">
        <v>229</v>
      </c>
    </row>
    <row r="22" ht="15">
      <c r="B22" t="s">
        <v>214</v>
      </c>
    </row>
    <row r="24" ht="15">
      <c r="B24" t="s">
        <v>231</v>
      </c>
    </row>
    <row r="25" ht="15">
      <c r="B25" t="s">
        <v>88</v>
      </c>
    </row>
    <row r="26" ht="15">
      <c r="B26" t="s">
        <v>213</v>
      </c>
    </row>
    <row r="28" ht="15">
      <c r="B28" t="s">
        <v>26</v>
      </c>
    </row>
    <row r="30" spans="1:2" ht="18.75">
      <c r="A30" s="81" t="s">
        <v>287</v>
      </c>
      <c r="B30" s="78" t="s">
        <v>300</v>
      </c>
    </row>
    <row r="31" ht="15">
      <c r="B31" t="s">
        <v>301</v>
      </c>
    </row>
    <row r="33" spans="1:2" ht="18.75">
      <c r="A33" s="81" t="s">
        <v>28</v>
      </c>
      <c r="B33" s="78" t="s">
        <v>61</v>
      </c>
    </row>
    <row r="34" ht="15">
      <c r="B34" t="s">
        <v>281</v>
      </c>
    </row>
    <row r="36" spans="1:2" ht="18.75">
      <c r="A36" s="81" t="s">
        <v>29</v>
      </c>
      <c r="B36" s="78" t="s">
        <v>302</v>
      </c>
    </row>
    <row r="37" ht="15">
      <c r="B37" t="s">
        <v>291</v>
      </c>
    </row>
    <row r="40" spans="1:2" ht="18.75">
      <c r="A40" s="81" t="s">
        <v>30</v>
      </c>
      <c r="B40" s="78" t="s">
        <v>303</v>
      </c>
    </row>
    <row r="41" spans="4:5" ht="15">
      <c r="D41" s="218" t="s">
        <v>140</v>
      </c>
      <c r="E41" s="218"/>
    </row>
    <row r="42" spans="4:5" ht="15">
      <c r="D42" s="208" t="s">
        <v>47</v>
      </c>
      <c r="E42" s="208" t="s">
        <v>9</v>
      </c>
    </row>
    <row r="43" spans="4:5" ht="15">
      <c r="D43" s="207" t="s">
        <v>48</v>
      </c>
      <c r="E43" s="207" t="s">
        <v>48</v>
      </c>
    </row>
    <row r="44" spans="2:5" ht="15">
      <c r="B44" t="s">
        <v>304</v>
      </c>
      <c r="D44" s="208" t="s">
        <v>1</v>
      </c>
      <c r="E44" s="208" t="s">
        <v>1</v>
      </c>
    </row>
    <row r="45" spans="2:5" ht="17.25">
      <c r="B45" t="s">
        <v>215</v>
      </c>
      <c r="D45" s="88">
        <v>6480</v>
      </c>
      <c r="E45" s="88">
        <f>SUM(D45)</f>
        <v>6480</v>
      </c>
    </row>
    <row r="46" spans="4:5" ht="17.25">
      <c r="D46" s="88"/>
      <c r="E46" s="88"/>
    </row>
    <row r="47" spans="4:5" ht="17.25">
      <c r="D47" s="88"/>
      <c r="E47" s="88"/>
    </row>
    <row r="48" spans="1:5" ht="20.25">
      <c r="A48" s="81" t="s">
        <v>31</v>
      </c>
      <c r="B48" s="78" t="s">
        <v>305</v>
      </c>
      <c r="D48" s="88"/>
      <c r="E48" s="88"/>
    </row>
    <row r="49" spans="1:5" ht="20.25">
      <c r="A49" s="81"/>
      <c r="B49" s="15" t="s">
        <v>49</v>
      </c>
      <c r="D49" s="88"/>
      <c r="E49" s="88"/>
    </row>
    <row r="50" spans="4:5" ht="17.25">
      <c r="D50" s="88"/>
      <c r="E50" s="88"/>
    </row>
    <row r="51" spans="1:5" ht="15">
      <c r="A51" s="54"/>
      <c r="B51" s="89" t="s">
        <v>50</v>
      </c>
      <c r="C51" s="54"/>
      <c r="D51" s="55" t="s">
        <v>3</v>
      </c>
      <c r="E51" s="55" t="s">
        <v>95</v>
      </c>
    </row>
    <row r="52" spans="1:5" ht="15">
      <c r="A52" s="54"/>
      <c r="B52" s="54"/>
      <c r="C52" s="54"/>
      <c r="D52" s="55" t="s">
        <v>1</v>
      </c>
      <c r="E52" s="55" t="s">
        <v>1</v>
      </c>
    </row>
    <row r="53" spans="1:5" ht="15">
      <c r="A53" s="54"/>
      <c r="B53" s="166" t="s">
        <v>278</v>
      </c>
      <c r="C53" s="54"/>
      <c r="D53" s="54">
        <v>130003</v>
      </c>
      <c r="E53" s="54">
        <v>20190</v>
      </c>
    </row>
    <row r="54" spans="1:5" ht="15">
      <c r="A54" s="54"/>
      <c r="B54" s="166" t="s">
        <v>279</v>
      </c>
      <c r="C54" s="54"/>
      <c r="D54" s="54">
        <v>208179</v>
      </c>
      <c r="E54" s="54">
        <v>10174</v>
      </c>
    </row>
    <row r="55" spans="1:5" ht="15">
      <c r="A55" s="54"/>
      <c r="B55" s="166" t="s">
        <v>216</v>
      </c>
      <c r="C55" s="54"/>
      <c r="D55" s="54">
        <v>603401</v>
      </c>
      <c r="E55" s="54">
        <v>15716</v>
      </c>
    </row>
    <row r="56" spans="1:5" ht="15.75" thickBot="1">
      <c r="A56" s="54"/>
      <c r="B56" s="54" t="s">
        <v>96</v>
      </c>
      <c r="C56" s="54"/>
      <c r="D56" s="165">
        <f>SUM(D53:D55)</f>
        <v>941583</v>
      </c>
      <c r="E56" s="165">
        <f>SUM(E53:E55)</f>
        <v>46080</v>
      </c>
    </row>
    <row r="57" spans="1:5" ht="15.75" thickTop="1">
      <c r="A57" s="54"/>
      <c r="B57" s="54"/>
      <c r="C57" s="54"/>
      <c r="D57" s="54"/>
      <c r="E57" s="54"/>
    </row>
    <row r="58" spans="1:2" ht="18.75">
      <c r="A58" s="81" t="s">
        <v>32</v>
      </c>
      <c r="B58" s="90" t="s">
        <v>306</v>
      </c>
    </row>
    <row r="59" ht="15">
      <c r="B59" s="166" t="s">
        <v>307</v>
      </c>
    </row>
    <row r="61" spans="1:2" ht="18.75">
      <c r="A61" s="81" t="s">
        <v>33</v>
      </c>
      <c r="B61" s="90" t="s">
        <v>101</v>
      </c>
    </row>
    <row r="62" ht="15">
      <c r="B62" t="s">
        <v>134</v>
      </c>
    </row>
    <row r="64" spans="1:2" ht="18.75">
      <c r="A64" s="81" t="s">
        <v>34</v>
      </c>
      <c r="B64" s="90" t="s">
        <v>308</v>
      </c>
    </row>
    <row r="65" ht="15">
      <c r="B65" s="18" t="s">
        <v>219</v>
      </c>
    </row>
    <row r="66" ht="15">
      <c r="B66" s="18"/>
    </row>
    <row r="67" ht="15">
      <c r="B67" s="18"/>
    </row>
    <row r="69" spans="1:2" ht="18.75">
      <c r="A69" s="81" t="s">
        <v>35</v>
      </c>
      <c r="B69" s="82" t="s">
        <v>36</v>
      </c>
    </row>
    <row r="71" ht="15">
      <c r="B71" s="18" t="s">
        <v>37</v>
      </c>
    </row>
    <row r="72" spans="2:5" ht="15">
      <c r="B72" t="s">
        <v>259</v>
      </c>
      <c r="E72" s="2" t="s">
        <v>38</v>
      </c>
    </row>
    <row r="73" spans="2:5" ht="15">
      <c r="B73" t="s">
        <v>23</v>
      </c>
      <c r="E73" s="55">
        <v>324</v>
      </c>
    </row>
    <row r="74" spans="2:5" ht="15">
      <c r="B74" t="s">
        <v>292</v>
      </c>
      <c r="E74" s="54">
        <v>35</v>
      </c>
    </row>
    <row r="75" spans="2:5" ht="15.75" thickBot="1">
      <c r="B75" t="s">
        <v>51</v>
      </c>
      <c r="E75" s="165">
        <f>SUM(E73:E74)</f>
        <v>359</v>
      </c>
    </row>
    <row r="76" ht="15.75" thickTop="1"/>
    <row r="82" spans="1:2" ht="18.75">
      <c r="A82" s="83"/>
      <c r="B82" s="82"/>
    </row>
    <row r="102" ht="15">
      <c r="A102" s="2"/>
    </row>
    <row r="103" ht="15">
      <c r="A103" s="2"/>
    </row>
    <row r="105" spans="1:2" ht="15">
      <c r="A105" s="2"/>
      <c r="B105" s="69"/>
    </row>
    <row r="106" ht="15">
      <c r="B106" s="69"/>
    </row>
    <row r="107" ht="15">
      <c r="B107" s="69"/>
    </row>
    <row r="108" ht="15">
      <c r="B108" s="69"/>
    </row>
    <row r="109" ht="15">
      <c r="B109" s="69"/>
    </row>
    <row r="111" ht="15">
      <c r="A111" s="2"/>
    </row>
    <row r="112" ht="15">
      <c r="A112" s="2"/>
    </row>
    <row r="113" ht="15">
      <c r="B113" s="18"/>
    </row>
    <row r="116" ht="15">
      <c r="B116" s="18"/>
    </row>
    <row r="117" spans="1:2" ht="15">
      <c r="A117" s="2"/>
      <c r="B117" s="18"/>
    </row>
    <row r="118" ht="15">
      <c r="B118" s="18"/>
    </row>
    <row r="122" spans="1:2" ht="18.75">
      <c r="A122" s="83"/>
      <c r="B122" s="82"/>
    </row>
    <row r="123" ht="15">
      <c r="B123" s="15"/>
    </row>
    <row r="124" ht="15">
      <c r="B124" s="15"/>
    </row>
    <row r="125" ht="15">
      <c r="B125" s="15"/>
    </row>
    <row r="126" spans="1:2" ht="18.75">
      <c r="A126" s="83"/>
      <c r="B126" s="78"/>
    </row>
    <row r="127" ht="15">
      <c r="B127" s="15"/>
    </row>
    <row r="128" ht="15">
      <c r="B128" s="15"/>
    </row>
    <row r="130" spans="1:6" ht="18.75">
      <c r="A130" s="83"/>
      <c r="B130" s="84"/>
      <c r="C130" s="29"/>
      <c r="D130" s="29"/>
      <c r="E130" s="29"/>
      <c r="F130" s="29"/>
    </row>
    <row r="131" spans="2:6" ht="15">
      <c r="B131" s="22"/>
      <c r="C131" s="23"/>
      <c r="D131" s="23"/>
      <c r="E131" s="23"/>
      <c r="F131" s="23"/>
    </row>
    <row r="132" spans="2:6" ht="15">
      <c r="B132" s="22"/>
      <c r="C132" s="23"/>
      <c r="D132" s="23"/>
      <c r="E132" s="23"/>
      <c r="F132" s="23"/>
    </row>
    <row r="134" spans="3:6" ht="15">
      <c r="C134" s="54"/>
      <c r="D134" s="54"/>
      <c r="E134" s="56"/>
      <c r="F134" s="54"/>
    </row>
    <row r="135" spans="3:6" ht="17.25">
      <c r="C135" s="75"/>
      <c r="D135" s="31"/>
      <c r="E135" s="77"/>
      <c r="F135" s="31"/>
    </row>
    <row r="136" spans="3:6" ht="15">
      <c r="C136" s="54"/>
      <c r="D136" s="54"/>
      <c r="E136" s="54"/>
      <c r="F136" s="54"/>
    </row>
    <row r="137" spans="3:6" ht="15">
      <c r="C137" s="54"/>
      <c r="D137" s="55"/>
      <c r="E137" s="54"/>
      <c r="F137" s="55"/>
    </row>
    <row r="138" spans="3:6" ht="17.25">
      <c r="C138" s="40"/>
      <c r="D138" s="40"/>
      <c r="E138" s="41"/>
      <c r="F138" s="40"/>
    </row>
    <row r="139" spans="3:6" ht="17.25">
      <c r="C139" s="30"/>
      <c r="D139" s="30"/>
      <c r="E139" s="30"/>
      <c r="F139" s="30"/>
    </row>
    <row r="143" spans="1:2" ht="18.75">
      <c r="A143" s="83"/>
      <c r="B143" s="82"/>
    </row>
    <row r="144" ht="15">
      <c r="B144" s="18"/>
    </row>
    <row r="146" spans="1:2" ht="18.75">
      <c r="A146" s="83"/>
      <c r="B146" s="82"/>
    </row>
    <row r="147" spans="1:6" ht="18.75">
      <c r="A147" s="83"/>
      <c r="B147" s="82"/>
      <c r="C147" s="29"/>
      <c r="D147" s="29"/>
      <c r="E147" s="29"/>
      <c r="F147" s="29"/>
    </row>
    <row r="148" spans="1:6" ht="18.75">
      <c r="A148" s="83"/>
      <c r="B148" s="82"/>
      <c r="C148" s="23"/>
      <c r="D148" s="23"/>
      <c r="E148" s="23"/>
      <c r="F148" s="23"/>
    </row>
    <row r="149" spans="1:6" ht="18.75">
      <c r="A149" s="83"/>
      <c r="B149" s="82"/>
      <c r="C149" s="23"/>
      <c r="D149" s="23"/>
      <c r="E149" s="23"/>
      <c r="F149" s="23"/>
    </row>
    <row r="150" spans="1:2" ht="18.75">
      <c r="A150" s="83"/>
      <c r="B150" s="82"/>
    </row>
    <row r="151" spans="1:2" ht="18.75">
      <c r="A151" s="83"/>
      <c r="B151" s="18"/>
    </row>
    <row r="152" spans="1:2" ht="18.75">
      <c r="A152" s="83"/>
      <c r="B152" s="82"/>
    </row>
    <row r="153" spans="1:2" ht="18.75">
      <c r="A153" s="83"/>
      <c r="B153" s="18"/>
    </row>
    <row r="154" spans="1:2" ht="18.75">
      <c r="A154" s="83"/>
      <c r="B154" s="18"/>
    </row>
    <row r="155" spans="1:6" ht="18.75">
      <c r="A155" s="83"/>
      <c r="B155" s="18"/>
      <c r="C155" s="74"/>
      <c r="D155" s="74"/>
      <c r="E155" s="74"/>
      <c r="F155" s="74"/>
    </row>
    <row r="156" spans="1:6" ht="18.75">
      <c r="A156" s="83"/>
      <c r="B156" s="18"/>
      <c r="C156" s="74"/>
      <c r="D156" s="74"/>
      <c r="E156" s="74"/>
      <c r="F156" s="74"/>
    </row>
    <row r="157" spans="1:2" ht="18.75">
      <c r="A157" s="83"/>
      <c r="B157" s="82"/>
    </row>
    <row r="158" spans="1:6" ht="18.75">
      <c r="A158" s="83"/>
      <c r="E158" s="29"/>
      <c r="F158" s="29"/>
    </row>
    <row r="159" spans="1:6" ht="18.75">
      <c r="A159" s="83"/>
      <c r="B159" s="85"/>
      <c r="E159" s="23"/>
      <c r="F159" s="23"/>
    </row>
    <row r="160" spans="1:2" ht="18.75">
      <c r="A160" s="83"/>
      <c r="B160" s="18"/>
    </row>
    <row r="161" spans="1:2" ht="18.75">
      <c r="A161" s="83"/>
      <c r="B161" s="18"/>
    </row>
    <row r="162" spans="1:2" ht="18.75">
      <c r="A162" s="83"/>
      <c r="B162" s="18"/>
    </row>
    <row r="163" ht="15">
      <c r="B163" s="18"/>
    </row>
    <row r="165" spans="1:2" ht="15">
      <c r="A165" s="29"/>
      <c r="B165" s="26"/>
    </row>
    <row r="166" spans="1:2" ht="15">
      <c r="A166" s="29"/>
      <c r="B166" s="18"/>
    </row>
    <row r="167" ht="15">
      <c r="B167" s="18"/>
    </row>
    <row r="168" spans="1:2" ht="18.75">
      <c r="A168" s="81"/>
      <c r="B168" s="82"/>
    </row>
    <row r="169" spans="1:2" ht="15">
      <c r="A169" s="29"/>
      <c r="B169" s="18"/>
    </row>
    <row r="170" spans="1:2" ht="15">
      <c r="A170" s="29"/>
      <c r="B170" s="18"/>
    </row>
    <row r="172" spans="1:2" ht="15">
      <c r="A172" s="29"/>
      <c r="B172" s="26"/>
    </row>
    <row r="173" spans="1:2" ht="15">
      <c r="A173" s="29"/>
      <c r="B173" s="26"/>
    </row>
    <row r="174" spans="1:2" ht="15">
      <c r="A174" s="29"/>
      <c r="B174" s="26"/>
    </row>
    <row r="175" ht="15">
      <c r="B175" s="18"/>
    </row>
    <row r="176" ht="15">
      <c r="B176" s="18"/>
    </row>
    <row r="177" ht="15">
      <c r="B177" s="17"/>
    </row>
    <row r="178" spans="1:2" ht="18.75">
      <c r="A178" s="83"/>
      <c r="B178" s="78"/>
    </row>
    <row r="179" spans="5:6" ht="15">
      <c r="E179" s="2"/>
      <c r="F179" s="2"/>
    </row>
    <row r="180" spans="2:6" ht="15">
      <c r="B180" s="28"/>
      <c r="E180" s="34"/>
      <c r="F180" s="34"/>
    </row>
    <row r="181" spans="2:6" ht="17.25">
      <c r="B181" s="28"/>
      <c r="E181" s="30"/>
      <c r="F181" s="34"/>
    </row>
    <row r="182" spans="5:6" ht="17.25">
      <c r="E182" s="30"/>
      <c r="F182" s="35"/>
    </row>
    <row r="183" spans="2:6" ht="15">
      <c r="B183" s="28"/>
      <c r="E183" s="35"/>
      <c r="F183" s="34"/>
    </row>
    <row r="184" spans="2:6" ht="17.25">
      <c r="B184" s="28"/>
      <c r="E184" s="30"/>
      <c r="F184" s="34"/>
    </row>
    <row r="185" spans="5:6" ht="15">
      <c r="E185" s="34"/>
      <c r="F185" s="35"/>
    </row>
    <row r="186" spans="2:6" ht="15">
      <c r="B186" s="28"/>
      <c r="E186" s="54"/>
      <c r="F186" s="34"/>
    </row>
    <row r="187" spans="2:6" ht="17.25">
      <c r="B187" s="28"/>
      <c r="E187" s="30"/>
      <c r="F187" s="34"/>
    </row>
    <row r="188" spans="5:6" ht="15">
      <c r="E188" s="34"/>
      <c r="F188" s="35"/>
    </row>
    <row r="189" spans="2:6" ht="15">
      <c r="B189" s="28"/>
      <c r="E189" s="35"/>
      <c r="F189" s="34"/>
    </row>
    <row r="190" spans="2:6" ht="17.25">
      <c r="B190" s="28"/>
      <c r="E190" s="30"/>
      <c r="F190" s="34"/>
    </row>
    <row r="191" spans="2:6" ht="15">
      <c r="B191" s="28"/>
      <c r="C191" s="15"/>
      <c r="E191" s="35"/>
      <c r="F191" s="34"/>
    </row>
    <row r="192" spans="2:6" ht="15">
      <c r="B192" s="28"/>
      <c r="E192" s="35"/>
      <c r="F192" s="34"/>
    </row>
    <row r="193" spans="2:6" ht="17.25">
      <c r="B193" s="28"/>
      <c r="E193" s="59"/>
      <c r="F193" s="30"/>
    </row>
    <row r="194" spans="5:6" ht="17.25">
      <c r="E194" s="34"/>
      <c r="F194" s="64"/>
    </row>
    <row r="195" spans="5:6" ht="17.25">
      <c r="E195" s="34"/>
      <c r="F195" s="64"/>
    </row>
    <row r="196" spans="1:2" ht="15">
      <c r="A196" s="29"/>
      <c r="B196" s="26"/>
    </row>
    <row r="197" ht="15">
      <c r="B197" s="18"/>
    </row>
    <row r="198" ht="15">
      <c r="B198" s="18"/>
    </row>
    <row r="199" spans="1:2" ht="18.75">
      <c r="A199" s="81"/>
      <c r="B199" s="78"/>
    </row>
    <row r="200" ht="15">
      <c r="B200" s="18"/>
    </row>
    <row r="203" spans="1:2" ht="18.75">
      <c r="A203" s="83"/>
      <c r="B203" s="82"/>
    </row>
    <row r="204" ht="15">
      <c r="B204" s="17"/>
    </row>
    <row r="205" ht="15">
      <c r="B205" s="21"/>
    </row>
    <row r="206" spans="1:2" ht="18.75">
      <c r="A206" s="83"/>
      <c r="B206" s="84"/>
    </row>
    <row r="207" ht="15">
      <c r="B207" s="18"/>
    </row>
    <row r="208" ht="15">
      <c r="B208" s="18"/>
    </row>
    <row r="209" ht="15">
      <c r="B209" s="18"/>
    </row>
    <row r="210" ht="15">
      <c r="B210" s="18"/>
    </row>
    <row r="211" spans="1:2" ht="18.75">
      <c r="A211" s="83"/>
      <c r="B211" s="82"/>
    </row>
    <row r="212" ht="15">
      <c r="B212" s="18"/>
    </row>
    <row r="213" ht="15">
      <c r="B213" s="18"/>
    </row>
    <row r="214" ht="15">
      <c r="B214" s="18"/>
    </row>
    <row r="215" ht="15">
      <c r="B215" s="18"/>
    </row>
    <row r="216" spans="2:6" ht="15">
      <c r="B216" s="18"/>
      <c r="C216" s="29"/>
      <c r="D216" s="29"/>
      <c r="E216" s="29"/>
      <c r="F216" s="29"/>
    </row>
    <row r="217" spans="3:6" ht="15">
      <c r="C217" s="23"/>
      <c r="D217" s="23"/>
      <c r="E217" s="23"/>
      <c r="F217" s="23"/>
    </row>
    <row r="218" spans="2:6" ht="15">
      <c r="B218" s="18"/>
      <c r="C218" s="23"/>
      <c r="D218" s="23"/>
      <c r="E218" s="23"/>
      <c r="F218" s="23"/>
    </row>
    <row r="220" spans="1:2" ht="15">
      <c r="A220" s="2"/>
      <c r="B220" s="18"/>
    </row>
    <row r="221" ht="15">
      <c r="B221" s="17"/>
    </row>
    <row r="222" spans="1:5" ht="15">
      <c r="A222" s="20"/>
      <c r="B222" s="16"/>
      <c r="C222" s="20"/>
      <c r="D222" s="20"/>
      <c r="E222" s="15"/>
    </row>
    <row r="223" spans="2:5" ht="15">
      <c r="B223" s="18"/>
      <c r="C223" s="20"/>
      <c r="D223" s="20"/>
      <c r="E223" s="15"/>
    </row>
    <row r="224" spans="1:5" ht="15">
      <c r="A224" s="86"/>
      <c r="B224" s="18"/>
      <c r="C224" s="20"/>
      <c r="D224" s="20"/>
      <c r="E224" s="15"/>
    </row>
    <row r="225" spans="2:5" ht="15">
      <c r="B225" s="18"/>
      <c r="C225" s="20"/>
      <c r="D225" s="20"/>
      <c r="E225" s="15"/>
    </row>
    <row r="226" spans="2:5" ht="15">
      <c r="B226" s="20"/>
      <c r="C226" s="20"/>
      <c r="D226" s="20"/>
      <c r="E226" s="20"/>
    </row>
    <row r="227" spans="2:6" ht="15">
      <c r="B227" s="18"/>
      <c r="E227" s="24"/>
      <c r="F227" s="18"/>
    </row>
    <row r="228" spans="2:6" ht="15">
      <c r="B228" s="36"/>
      <c r="F228" s="18"/>
    </row>
    <row r="230" ht="15">
      <c r="F230" s="19"/>
    </row>
  </sheetData>
  <mergeCells count="1">
    <mergeCell ref="D41:E41"/>
  </mergeCells>
  <printOptions/>
  <pageMargins left="0.75" right="0.75" top="1" bottom="1" header="0.5" footer="0.5"/>
  <pageSetup blackAndWhite="1" fitToHeight="1" fitToWidth="1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4"/>
  <sheetViews>
    <sheetView view="pageBreakPreview" zoomScale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25" sqref="J25"/>
    </sheetView>
  </sheetViews>
  <sheetFormatPr defaultColWidth="9.140625" defaultRowHeight="15"/>
  <cols>
    <col min="5" max="5" width="14.00390625" style="0" customWidth="1"/>
    <col min="6" max="6" width="18.8515625" style="0" customWidth="1"/>
    <col min="7" max="7" width="5.421875" style="0" customWidth="1"/>
    <col min="8" max="8" width="17.8515625" style="0" customWidth="1"/>
    <col min="9" max="9" width="4.8515625" style="0" customWidth="1"/>
    <col min="10" max="10" width="17.28125" style="0" customWidth="1"/>
    <col min="11" max="11" width="17.00390625" style="0" customWidth="1"/>
    <col min="12" max="12" width="21.8515625" style="0" customWidth="1"/>
  </cols>
  <sheetData>
    <row r="1" ht="21">
      <c r="A1" s="14" t="s">
        <v>164</v>
      </c>
    </row>
    <row r="2" ht="18">
      <c r="A2" s="4" t="s">
        <v>204</v>
      </c>
    </row>
    <row r="3" ht="18.75">
      <c r="A3" s="73"/>
    </row>
    <row r="4" ht="18">
      <c r="A4" s="4" t="s">
        <v>46</v>
      </c>
    </row>
    <row r="5" ht="18.75">
      <c r="A5" s="73"/>
    </row>
    <row r="6" ht="18.75">
      <c r="A6" s="73"/>
    </row>
    <row r="7" ht="18.75">
      <c r="A7" s="78" t="s">
        <v>142</v>
      </c>
    </row>
    <row r="9" spans="8:10" ht="15">
      <c r="H9" s="206" t="s">
        <v>6</v>
      </c>
      <c r="I9" s="206"/>
      <c r="J9" s="206" t="s">
        <v>92</v>
      </c>
    </row>
    <row r="10" spans="8:10" ht="15">
      <c r="H10" s="206" t="s">
        <v>7</v>
      </c>
      <c r="I10" s="206"/>
      <c r="J10" s="206" t="s">
        <v>7</v>
      </c>
    </row>
    <row r="11" spans="8:10" ht="15">
      <c r="H11" s="206" t="s">
        <v>8</v>
      </c>
      <c r="I11" s="206"/>
      <c r="J11" s="206" t="s">
        <v>8</v>
      </c>
    </row>
    <row r="12" spans="8:10" ht="15">
      <c r="H12" s="206" t="s">
        <v>48</v>
      </c>
      <c r="I12" s="206"/>
      <c r="J12" s="206" t="s">
        <v>44</v>
      </c>
    </row>
    <row r="13" spans="1:10" ht="18.75">
      <c r="A13" s="73"/>
      <c r="B13" s="73"/>
      <c r="C13" s="73"/>
      <c r="D13" s="73"/>
      <c r="E13" s="73"/>
      <c r="F13" s="73"/>
      <c r="G13" s="73"/>
      <c r="H13" s="207" t="s">
        <v>1</v>
      </c>
      <c r="I13" s="207"/>
      <c r="J13" s="207" t="s">
        <v>1</v>
      </c>
    </row>
    <row r="14" spans="1:10" ht="18.75">
      <c r="A14" s="73"/>
      <c r="B14" s="73"/>
      <c r="C14" s="73"/>
      <c r="D14" s="73"/>
      <c r="E14" s="73"/>
      <c r="F14" s="73"/>
      <c r="G14" s="73"/>
      <c r="H14" s="81"/>
      <c r="J14" s="73"/>
    </row>
    <row r="15" spans="1:10" ht="18.75">
      <c r="A15" s="73"/>
      <c r="B15" s="73"/>
      <c r="C15" s="73"/>
      <c r="D15" s="73"/>
      <c r="E15" s="73"/>
      <c r="F15" s="73"/>
      <c r="G15" s="73"/>
      <c r="H15" s="118" t="s">
        <v>1</v>
      </c>
      <c r="J15" s="118" t="s">
        <v>1</v>
      </c>
    </row>
    <row r="16" spans="1:10" ht="18.75">
      <c r="A16" s="73" t="s">
        <v>244</v>
      </c>
      <c r="B16" s="73"/>
      <c r="C16" s="73"/>
      <c r="D16" s="73"/>
      <c r="E16" s="73"/>
      <c r="F16" s="73"/>
      <c r="G16" s="73"/>
      <c r="H16" s="193">
        <v>38264</v>
      </c>
      <c r="J16" s="167">
        <v>60394</v>
      </c>
    </row>
    <row r="17" spans="1:10" ht="18.75">
      <c r="A17" s="73"/>
      <c r="B17" s="73"/>
      <c r="C17" s="73"/>
      <c r="D17" s="73"/>
      <c r="E17" s="73"/>
      <c r="F17" s="73"/>
      <c r="G17" s="73"/>
      <c r="H17" s="118"/>
      <c r="J17" s="118"/>
    </row>
    <row r="18" spans="1:10" ht="18.75">
      <c r="A18" s="73"/>
      <c r="B18" s="73"/>
      <c r="C18" s="73"/>
      <c r="D18" s="73"/>
      <c r="E18" s="73"/>
      <c r="F18" s="73"/>
      <c r="G18" s="73"/>
      <c r="H18" s="118"/>
      <c r="J18" s="118"/>
    </row>
    <row r="19" spans="1:10" ht="18.75">
      <c r="A19" s="73" t="s">
        <v>245</v>
      </c>
      <c r="B19" s="73"/>
      <c r="C19" s="73"/>
      <c r="D19" s="73"/>
      <c r="E19" s="73"/>
      <c r="F19" s="73"/>
      <c r="G19" s="73"/>
      <c r="H19" s="195">
        <v>-3887</v>
      </c>
      <c r="J19" s="168">
        <v>-5658</v>
      </c>
    </row>
    <row r="20" spans="1:10" ht="18.75">
      <c r="A20" s="73"/>
      <c r="B20" s="73"/>
      <c r="C20" s="73"/>
      <c r="D20" s="73"/>
      <c r="E20" s="73"/>
      <c r="F20" s="73"/>
      <c r="G20" s="73"/>
      <c r="H20" s="196"/>
      <c r="J20" s="73"/>
    </row>
    <row r="21" spans="1:10" ht="18.75">
      <c r="A21" s="73" t="s">
        <v>119</v>
      </c>
      <c r="B21" s="73"/>
      <c r="C21" s="73"/>
      <c r="D21" s="73"/>
      <c r="E21" s="73"/>
      <c r="F21" s="73"/>
      <c r="G21" s="73"/>
      <c r="H21" s="196">
        <f>SUM(H16+H19)</f>
        <v>34377</v>
      </c>
      <c r="J21" s="119">
        <f>SUM(J16+J19)</f>
        <v>54736</v>
      </c>
    </row>
    <row r="22" spans="1:10" ht="18.75">
      <c r="A22" s="73"/>
      <c r="B22" s="73"/>
      <c r="C22" s="73"/>
      <c r="D22" s="73"/>
      <c r="E22" s="73"/>
      <c r="F22" s="73"/>
      <c r="G22" s="73"/>
      <c r="H22" s="196"/>
      <c r="J22" s="73"/>
    </row>
    <row r="23" spans="1:8" ht="18.75">
      <c r="A23" s="73"/>
      <c r="B23" s="73"/>
      <c r="C23" s="73"/>
      <c r="D23" s="73"/>
      <c r="E23" s="73"/>
      <c r="F23" s="73"/>
      <c r="G23" s="73"/>
      <c r="H23" s="86"/>
    </row>
    <row r="24" spans="1:10" ht="18.75">
      <c r="A24" s="73"/>
      <c r="B24" s="73"/>
      <c r="C24" s="73"/>
      <c r="D24" s="73"/>
      <c r="E24" s="73"/>
      <c r="F24" s="73"/>
      <c r="G24" s="73"/>
      <c r="H24" s="196"/>
      <c r="J24" s="73"/>
    </row>
    <row r="25" spans="1:10" ht="18.75">
      <c r="A25" s="73" t="s">
        <v>120</v>
      </c>
      <c r="B25" s="73"/>
      <c r="C25" s="73"/>
      <c r="D25" s="73"/>
      <c r="E25" s="73"/>
      <c r="F25" s="73"/>
      <c r="G25" s="73"/>
      <c r="H25" s="193">
        <v>-48675</v>
      </c>
      <c r="J25" s="169">
        <v>-42920</v>
      </c>
    </row>
    <row r="26" spans="1:10" ht="18.75">
      <c r="A26" s="73"/>
      <c r="B26" s="73"/>
      <c r="C26" s="73"/>
      <c r="D26" s="73"/>
      <c r="E26" s="73"/>
      <c r="F26" s="73"/>
      <c r="G26" s="73"/>
      <c r="H26" s="196"/>
      <c r="J26" s="73"/>
    </row>
    <row r="27" spans="1:10" ht="18.75">
      <c r="A27" s="73" t="s">
        <v>246</v>
      </c>
      <c r="B27" s="73"/>
      <c r="C27" s="73"/>
      <c r="D27" s="73"/>
      <c r="E27" s="73"/>
      <c r="F27" s="73"/>
      <c r="G27" s="73"/>
      <c r="H27" s="196"/>
      <c r="J27" s="73"/>
    </row>
    <row r="28" spans="1:10" ht="18.75">
      <c r="A28" s="73"/>
      <c r="B28" s="73"/>
      <c r="C28" s="73"/>
      <c r="D28" s="73"/>
      <c r="E28" s="73"/>
      <c r="F28" s="73"/>
      <c r="G28" s="73"/>
      <c r="H28" s="196"/>
      <c r="J28" s="73"/>
    </row>
    <row r="29" spans="1:10" ht="18.75">
      <c r="A29" s="73" t="s">
        <v>303</v>
      </c>
      <c r="B29" s="73"/>
      <c r="C29" s="73"/>
      <c r="D29" s="73"/>
      <c r="E29" s="73"/>
      <c r="F29" s="73"/>
      <c r="G29" s="73"/>
      <c r="H29" s="197">
        <v>-6480</v>
      </c>
      <c r="J29" s="170">
        <v>-5184</v>
      </c>
    </row>
    <row r="30" spans="1:10" ht="18.75">
      <c r="A30" s="73" t="s">
        <v>20</v>
      </c>
      <c r="B30" s="73"/>
      <c r="C30" s="73"/>
      <c r="D30" s="73"/>
      <c r="E30" s="73"/>
      <c r="F30" s="73"/>
      <c r="G30" s="73"/>
      <c r="H30" s="198">
        <v>13268</v>
      </c>
      <c r="J30" s="171">
        <v>4786</v>
      </c>
    </row>
    <row r="31" spans="1:10" ht="18.75">
      <c r="A31" s="73"/>
      <c r="B31" s="73"/>
      <c r="C31" s="73"/>
      <c r="D31" s="73"/>
      <c r="E31" s="73"/>
      <c r="F31" s="73"/>
      <c r="G31" s="73"/>
      <c r="H31" s="196"/>
      <c r="J31" s="73"/>
    </row>
    <row r="32" spans="1:10" ht="18.75">
      <c r="A32" s="73" t="s">
        <v>121</v>
      </c>
      <c r="B32" s="73"/>
      <c r="C32" s="73"/>
      <c r="D32" s="73"/>
      <c r="E32" s="73"/>
      <c r="F32" s="73"/>
      <c r="G32" s="73"/>
      <c r="H32" s="195">
        <f>SUM(H29:H30)</f>
        <v>6788</v>
      </c>
      <c r="J32" s="168">
        <f>SUM(J29:J30)</f>
        <v>-398</v>
      </c>
    </row>
    <row r="33" spans="1:10" ht="18.75">
      <c r="A33" s="73"/>
      <c r="B33" s="73"/>
      <c r="C33" s="73"/>
      <c r="D33" s="73"/>
      <c r="E33" s="73"/>
      <c r="F33" s="73"/>
      <c r="G33" s="73"/>
      <c r="H33" s="196"/>
      <c r="J33" s="73"/>
    </row>
    <row r="34" spans="1:10" ht="18.75">
      <c r="A34" s="73"/>
      <c r="B34" s="73"/>
      <c r="C34" s="73"/>
      <c r="D34" s="73"/>
      <c r="E34" s="73"/>
      <c r="F34" s="73"/>
      <c r="G34" s="73"/>
      <c r="H34" s="196"/>
      <c r="J34" s="73"/>
    </row>
    <row r="35" spans="1:10" ht="18.75">
      <c r="A35" s="73" t="s">
        <v>220</v>
      </c>
      <c r="B35" s="73"/>
      <c r="C35" s="73"/>
      <c r="D35" s="73"/>
      <c r="E35" s="73"/>
      <c r="F35" s="73"/>
      <c r="G35" s="73"/>
      <c r="H35" s="193">
        <v>-7510</v>
      </c>
      <c r="J35" s="169">
        <f>SUM(J21+J25+J32)</f>
        <v>11418</v>
      </c>
    </row>
    <row r="36" spans="1:10" ht="18.75">
      <c r="A36" s="73"/>
      <c r="B36" s="73"/>
      <c r="C36" s="73"/>
      <c r="D36" s="73"/>
      <c r="E36" s="73"/>
      <c r="F36" s="73"/>
      <c r="G36" s="73"/>
      <c r="H36" s="196"/>
      <c r="J36" s="73"/>
    </row>
    <row r="37" spans="1:10" ht="18.75">
      <c r="A37" s="73"/>
      <c r="B37" s="73"/>
      <c r="C37" s="73"/>
      <c r="D37" s="73"/>
      <c r="E37" s="73"/>
      <c r="F37" s="73"/>
      <c r="G37" s="73"/>
      <c r="H37" s="196"/>
      <c r="J37" s="73"/>
    </row>
    <row r="38" spans="1:10" ht="18.75">
      <c r="A38" s="73" t="s">
        <v>274</v>
      </c>
      <c r="B38" s="73"/>
      <c r="C38" s="73"/>
      <c r="D38" s="73"/>
      <c r="E38" s="73"/>
      <c r="F38" s="73"/>
      <c r="G38" s="73"/>
      <c r="H38" s="196">
        <v>21833</v>
      </c>
      <c r="J38" s="119">
        <v>10415</v>
      </c>
    </row>
    <row r="39" spans="1:10" ht="18.75">
      <c r="A39" s="73"/>
      <c r="B39" s="73"/>
      <c r="C39" s="73"/>
      <c r="D39" s="73"/>
      <c r="E39" s="73"/>
      <c r="F39" s="73"/>
      <c r="G39" s="73"/>
      <c r="H39" s="196"/>
      <c r="J39" s="73"/>
    </row>
    <row r="40" spans="1:10" ht="19.5" thickBot="1">
      <c r="A40" s="73" t="s">
        <v>265</v>
      </c>
      <c r="B40" s="73"/>
      <c r="C40" s="73"/>
      <c r="D40" s="73"/>
      <c r="E40" s="73"/>
      <c r="F40" s="73"/>
      <c r="G40" s="73"/>
      <c r="H40" s="199">
        <f>SUM(H35:H39)</f>
        <v>14323</v>
      </c>
      <c r="J40" s="120">
        <f>SUM(J35:J39)</f>
        <v>21833</v>
      </c>
    </row>
    <row r="41" spans="1:10" ht="19.5" thickTop="1">
      <c r="A41" s="73"/>
      <c r="B41" s="73"/>
      <c r="C41" s="73"/>
      <c r="D41" s="73"/>
      <c r="E41" s="73"/>
      <c r="F41" s="73"/>
      <c r="G41" s="73"/>
      <c r="H41" s="194"/>
      <c r="J41" s="73"/>
    </row>
    <row r="42" spans="1:8" ht="18.75">
      <c r="A42" s="73"/>
      <c r="B42" s="73"/>
      <c r="C42" s="73"/>
      <c r="D42" s="73"/>
      <c r="E42" s="73"/>
      <c r="F42" s="73"/>
      <c r="G42" s="73"/>
      <c r="H42" s="194"/>
    </row>
    <row r="43" ht="15">
      <c r="H43" s="39"/>
    </row>
    <row r="44" ht="15">
      <c r="A44" s="53" t="s">
        <v>211</v>
      </c>
    </row>
  </sheetData>
  <printOptions/>
  <pageMargins left="0.75" right="0.75" top="1" bottom="1" header="0.5" footer="0.5"/>
  <pageSetup fitToHeight="1" fitToWidth="1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56"/>
  <sheetViews>
    <sheetView workbookViewId="0" topLeftCell="A7">
      <pane xSplit="7" ySplit="4" topLeftCell="H53" activePane="bottomRight" state="frozen"/>
      <selection pane="topLeft" activeCell="A7" sqref="A7"/>
      <selection pane="topRight" activeCell="H7" sqref="H7"/>
      <selection pane="bottomLeft" activeCell="A11" sqref="A11"/>
      <selection pane="bottomRight" activeCell="I15" sqref="I15"/>
    </sheetView>
  </sheetViews>
  <sheetFormatPr defaultColWidth="9.140625" defaultRowHeight="15"/>
  <cols>
    <col min="1" max="1" width="5.421875" style="0" customWidth="1"/>
    <col min="7" max="7" width="11.421875" style="0" bestFit="1" customWidth="1"/>
    <col min="8" max="8" width="13.8515625" style="0" customWidth="1"/>
    <col min="9" max="9" width="9.421875" style="0" customWidth="1"/>
    <col min="10" max="10" width="13.140625" style="0" customWidth="1"/>
    <col min="11" max="11" width="9.421875" style="0" bestFit="1" customWidth="1"/>
  </cols>
  <sheetData>
    <row r="1" ht="19.5">
      <c r="A1" s="14" t="s">
        <v>45</v>
      </c>
    </row>
    <row r="2" ht="15">
      <c r="A2" s="25" t="s">
        <v>204</v>
      </c>
    </row>
    <row r="3" ht="15">
      <c r="A3" s="25"/>
    </row>
    <row r="4" ht="18">
      <c r="A4" s="4" t="s">
        <v>46</v>
      </c>
    </row>
    <row r="5" ht="15">
      <c r="A5" s="25"/>
    </row>
    <row r="6" ht="18.75">
      <c r="A6" s="78" t="s">
        <v>148</v>
      </c>
    </row>
    <row r="7" spans="1:10" ht="18.75">
      <c r="A7" s="78"/>
      <c r="J7" s="29"/>
    </row>
    <row r="8" spans="8:10" ht="15">
      <c r="H8" s="29" t="s">
        <v>73</v>
      </c>
      <c r="I8" s="29"/>
      <c r="J8" s="29" t="s">
        <v>73</v>
      </c>
    </row>
    <row r="9" spans="7:10" ht="15">
      <c r="G9" s="2" t="s">
        <v>74</v>
      </c>
      <c r="H9" s="29" t="s">
        <v>48</v>
      </c>
      <c r="I9" s="183"/>
      <c r="J9" s="29" t="s">
        <v>44</v>
      </c>
    </row>
    <row r="10" spans="8:10" ht="15">
      <c r="H10" s="29" t="s">
        <v>1</v>
      </c>
      <c r="I10" s="29"/>
      <c r="J10" s="29" t="s">
        <v>1</v>
      </c>
    </row>
    <row r="11" ht="15">
      <c r="C11" t="s">
        <v>64</v>
      </c>
    </row>
    <row r="12" spans="2:10" ht="18.75">
      <c r="B12" s="78" t="s">
        <v>306</v>
      </c>
      <c r="H12" s="54">
        <v>239207</v>
      </c>
      <c r="I12" s="54"/>
      <c r="J12" s="54">
        <v>208849</v>
      </c>
    </row>
    <row r="13" spans="2:10" ht="18.75">
      <c r="B13" s="78" t="s">
        <v>75</v>
      </c>
      <c r="H13" s="54">
        <v>3716</v>
      </c>
      <c r="I13" s="54"/>
      <c r="J13" s="54">
        <v>2456</v>
      </c>
    </row>
    <row r="14" spans="2:10" ht="18.75">
      <c r="B14" s="78" t="s">
        <v>76</v>
      </c>
      <c r="H14" s="54">
        <v>113</v>
      </c>
      <c r="I14" s="54"/>
      <c r="J14" s="54">
        <v>113</v>
      </c>
    </row>
    <row r="15" spans="2:10" ht="18.75">
      <c r="B15" s="78" t="s">
        <v>112</v>
      </c>
      <c r="H15" s="54">
        <v>90</v>
      </c>
      <c r="I15" s="54"/>
      <c r="J15" s="54">
        <v>89</v>
      </c>
    </row>
    <row r="17" ht="18.75">
      <c r="B17" s="78" t="s">
        <v>136</v>
      </c>
    </row>
    <row r="18" spans="2:10" ht="15">
      <c r="B18" t="s">
        <v>77</v>
      </c>
      <c r="H18" s="163">
        <v>77167</v>
      </c>
      <c r="J18" s="163">
        <v>80545</v>
      </c>
    </row>
    <row r="19" spans="2:10" ht="15">
      <c r="B19" t="s">
        <v>190</v>
      </c>
      <c r="H19" s="57">
        <v>96307</v>
      </c>
      <c r="J19" s="57">
        <v>91758</v>
      </c>
    </row>
    <row r="20" spans="2:10" ht="15">
      <c r="B20" t="s">
        <v>189</v>
      </c>
      <c r="H20" s="57">
        <v>46139</v>
      </c>
      <c r="J20" s="57">
        <f>SUM(31641+864)</f>
        <v>32505</v>
      </c>
    </row>
    <row r="21" spans="2:10" ht="15">
      <c r="B21" t="s">
        <v>40</v>
      </c>
      <c r="H21" s="57">
        <v>20330</v>
      </c>
      <c r="J21" s="57">
        <v>27606</v>
      </c>
    </row>
    <row r="22" spans="8:10" ht="15">
      <c r="H22" s="164">
        <f>SUM(H18:H21)</f>
        <v>239943</v>
      </c>
      <c r="J22" s="164">
        <f>SUM(J18:J21)</f>
        <v>232414</v>
      </c>
    </row>
    <row r="23" spans="2:10" ht="18.75">
      <c r="B23" s="78" t="s">
        <v>18</v>
      </c>
      <c r="H23" s="7"/>
      <c r="J23" s="68"/>
    </row>
    <row r="24" spans="2:10" ht="15">
      <c r="B24" t="s">
        <v>78</v>
      </c>
      <c r="H24" s="57">
        <v>50711</v>
      </c>
      <c r="J24" s="57">
        <v>44093</v>
      </c>
    </row>
    <row r="25" spans="2:10" ht="15">
      <c r="B25" t="s">
        <v>79</v>
      </c>
      <c r="H25" s="57">
        <v>140394</v>
      </c>
      <c r="J25" s="57">
        <f>SUM(152288+4085)</f>
        <v>156373</v>
      </c>
    </row>
    <row r="26" spans="2:10" ht="15">
      <c r="B26" t="s">
        <v>87</v>
      </c>
      <c r="H26" s="57">
        <v>29671</v>
      </c>
      <c r="J26" s="57">
        <f>SUM(182548-152288-4085)</f>
        <v>26175</v>
      </c>
    </row>
    <row r="27" spans="2:10" ht="15">
      <c r="B27" t="s">
        <v>80</v>
      </c>
      <c r="H27" s="57">
        <v>1023</v>
      </c>
      <c r="J27" s="57">
        <v>1748</v>
      </c>
    </row>
    <row r="28" spans="8:10" ht="15">
      <c r="H28" s="117">
        <f>SUM(H24:H27)</f>
        <v>221799</v>
      </c>
      <c r="J28" s="117">
        <f>SUM(J24:J27)</f>
        <v>228389</v>
      </c>
    </row>
    <row r="29" spans="2:10" ht="15">
      <c r="B29" s="27" t="s">
        <v>19</v>
      </c>
      <c r="H29" s="121">
        <f>SUM(H22-H28)</f>
        <v>18144</v>
      </c>
      <c r="J29" s="121">
        <f>SUM(J22-J28)</f>
        <v>4025</v>
      </c>
    </row>
    <row r="30" spans="8:10" ht="15.75" thickBot="1">
      <c r="H30" s="91">
        <f>SUM(H29+H12+H13+H14+H15)</f>
        <v>261270</v>
      </c>
      <c r="J30" s="91">
        <f>SUM(J29+J12+J13+J14+J15)</f>
        <v>215532</v>
      </c>
    </row>
    <row r="31" ht="15.75" thickTop="1"/>
    <row r="32" ht="15">
      <c r="B32" t="s">
        <v>81</v>
      </c>
    </row>
    <row r="34" ht="18.75">
      <c r="B34" s="78" t="s">
        <v>82</v>
      </c>
    </row>
    <row r="35" spans="2:10" ht="15">
      <c r="B35" t="s">
        <v>83</v>
      </c>
      <c r="H35" s="54">
        <v>75000</v>
      </c>
      <c r="I35" s="54"/>
      <c r="J35" s="54">
        <v>60000</v>
      </c>
    </row>
    <row r="36" spans="2:11" ht="15">
      <c r="B36" t="s">
        <v>84</v>
      </c>
      <c r="H36" s="92">
        <v>83982</v>
      </c>
      <c r="I36" s="92"/>
      <c r="J36" s="92">
        <v>69699</v>
      </c>
      <c r="K36" s="34"/>
    </row>
    <row r="37" spans="2:10" ht="15">
      <c r="B37" s="28" t="s">
        <v>99</v>
      </c>
      <c r="F37" s="34"/>
      <c r="G37" s="54"/>
      <c r="H37" s="54">
        <f>SUM(H35:H36)</f>
        <v>158982</v>
      </c>
      <c r="I37" s="54"/>
      <c r="J37" s="54">
        <f>SUM(J35:J36)</f>
        <v>129699</v>
      </c>
    </row>
    <row r="38" spans="2:10" ht="17.25">
      <c r="B38" s="15" t="s">
        <v>277</v>
      </c>
      <c r="H38" s="88">
        <v>797</v>
      </c>
      <c r="I38" s="88"/>
      <c r="J38" s="88">
        <v>1866</v>
      </c>
    </row>
    <row r="39" spans="2:10" ht="15">
      <c r="B39" s="28"/>
      <c r="H39" s="54">
        <f>SUM(H37:H38)</f>
        <v>159779</v>
      </c>
      <c r="I39" s="54"/>
      <c r="J39" s="54">
        <f>SUM(J37:J38)</f>
        <v>131565</v>
      </c>
    </row>
    <row r="40" spans="2:11" ht="18.75">
      <c r="B40" s="78" t="s">
        <v>21</v>
      </c>
      <c r="H40" s="54">
        <v>15302</v>
      </c>
      <c r="I40" s="54"/>
      <c r="J40" s="54">
        <v>19920</v>
      </c>
      <c r="K40" s="34"/>
    </row>
    <row r="41" spans="8:9" ht="15">
      <c r="H41" s="54"/>
      <c r="I41" s="54"/>
    </row>
    <row r="42" spans="2:9" ht="18.75">
      <c r="B42" s="78" t="s">
        <v>85</v>
      </c>
      <c r="H42" s="54"/>
      <c r="I42" s="54"/>
    </row>
    <row r="43" spans="2:10" ht="15">
      <c r="B43" t="s">
        <v>191</v>
      </c>
      <c r="H43" s="54">
        <v>65252</v>
      </c>
      <c r="I43" s="54"/>
      <c r="J43" s="54">
        <v>45155</v>
      </c>
    </row>
    <row r="44" spans="2:11" ht="15">
      <c r="B44" t="s">
        <v>86</v>
      </c>
      <c r="H44" s="54">
        <v>20937</v>
      </c>
      <c r="J44" s="54">
        <v>18892</v>
      </c>
      <c r="K44" s="80"/>
    </row>
    <row r="45" spans="8:11" ht="15.75" thickBot="1">
      <c r="H45" s="165">
        <f>SUM(H39:H44)</f>
        <v>261270</v>
      </c>
      <c r="J45" s="165">
        <f>SUM(J39:J44)</f>
        <v>215532</v>
      </c>
      <c r="K45" s="34"/>
    </row>
    <row r="46" ht="15.75" thickTop="1"/>
    <row r="48" spans="2:10" ht="17.25">
      <c r="B48" t="s">
        <v>98</v>
      </c>
      <c r="H48" s="192">
        <f>SUM(H39-H15)/H49</f>
        <v>1.0645933333333333</v>
      </c>
      <c r="I48" s="134"/>
      <c r="J48" s="192">
        <f>SUM(J39-J15)/J35</f>
        <v>2.1912666666666665</v>
      </c>
    </row>
    <row r="49" spans="2:10" ht="17.25">
      <c r="B49" t="s">
        <v>237</v>
      </c>
      <c r="H49" s="190">
        <v>150000</v>
      </c>
      <c r="I49" s="134"/>
      <c r="J49" s="135">
        <v>60000</v>
      </c>
    </row>
    <row r="50" spans="2:10" ht="17.25">
      <c r="B50" t="s">
        <v>234</v>
      </c>
      <c r="H50" s="191" t="s">
        <v>235</v>
      </c>
      <c r="I50" s="134"/>
      <c r="J50" s="191" t="s">
        <v>236</v>
      </c>
    </row>
    <row r="51" spans="2:10" ht="17.25">
      <c r="B51" s="27"/>
      <c r="H51" s="134"/>
      <c r="I51" s="134"/>
      <c r="J51" s="134"/>
    </row>
    <row r="52" spans="9:10" ht="17.25">
      <c r="I52" s="134"/>
      <c r="J52" s="134"/>
    </row>
    <row r="54" ht="15">
      <c r="A54" s="93" t="s">
        <v>238</v>
      </c>
    </row>
    <row r="55" ht="15">
      <c r="A55" s="189"/>
    </row>
    <row r="56" spans="8:10" ht="15">
      <c r="H56" s="214"/>
      <c r="I56" s="34"/>
      <c r="J56" s="37"/>
    </row>
  </sheetData>
  <printOptions/>
  <pageMargins left="0.75" right="0.75" top="1" bottom="1" header="0.5" footer="0.5"/>
  <pageSetup fitToHeight="1" fitToWidth="1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35"/>
  <sheetViews>
    <sheetView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27" sqref="F27"/>
    </sheetView>
  </sheetViews>
  <sheetFormatPr defaultColWidth="9.140625" defaultRowHeight="15"/>
  <cols>
    <col min="1" max="1" width="10.140625" style="0" customWidth="1"/>
    <col min="2" max="2" width="11.57421875" style="0" customWidth="1"/>
    <col min="5" max="5" width="11.7109375" style="0" customWidth="1"/>
    <col min="6" max="6" width="18.57421875" style="0" customWidth="1"/>
    <col min="7" max="7" width="17.8515625" style="0" customWidth="1"/>
    <col min="8" max="8" width="14.28125" style="0" customWidth="1"/>
    <col min="9" max="9" width="15.140625" style="0" customWidth="1"/>
    <col min="10" max="10" width="9.8515625" style="0" customWidth="1"/>
    <col min="11" max="11" width="23.8515625" style="0" customWidth="1"/>
  </cols>
  <sheetData>
    <row r="1" ht="19.5">
      <c r="A1" s="14" t="s">
        <v>45</v>
      </c>
    </row>
    <row r="2" ht="15">
      <c r="A2" s="25" t="s">
        <v>204</v>
      </c>
    </row>
    <row r="4" ht="18">
      <c r="A4" s="4" t="s">
        <v>46</v>
      </c>
    </row>
    <row r="7" ht="15.75">
      <c r="A7" s="114" t="s">
        <v>143</v>
      </c>
    </row>
    <row r="9" spans="5:8" ht="15">
      <c r="E9" s="2" t="s">
        <v>254</v>
      </c>
      <c r="F9" s="2" t="s">
        <v>113</v>
      </c>
      <c r="G9" s="2" t="s">
        <v>114</v>
      </c>
      <c r="H9" s="2" t="s">
        <v>116</v>
      </c>
    </row>
    <row r="10" spans="5:8" ht="15">
      <c r="E10" s="2" t="s">
        <v>255</v>
      </c>
      <c r="F10" s="2" t="s">
        <v>118</v>
      </c>
      <c r="G10" s="2" t="s">
        <v>115</v>
      </c>
      <c r="H10" s="2"/>
    </row>
    <row r="13" spans="5:8" ht="15">
      <c r="E13" s="2" t="s">
        <v>1</v>
      </c>
      <c r="F13" s="2" t="s">
        <v>1</v>
      </c>
      <c r="G13" s="2" t="s">
        <v>1</v>
      </c>
      <c r="H13" s="2" t="s">
        <v>1</v>
      </c>
    </row>
    <row r="14" spans="1:8" ht="15">
      <c r="A14" t="s">
        <v>63</v>
      </c>
      <c r="E14" s="55">
        <v>60000</v>
      </c>
      <c r="F14" s="54">
        <v>1907</v>
      </c>
      <c r="G14" s="54">
        <v>51677</v>
      </c>
      <c r="H14" s="34">
        <f aca="true" t="shared" si="0" ref="H14:H19">SUM(E14:G14)</f>
        <v>113584</v>
      </c>
    </row>
    <row r="15" spans="1:8" ht="15">
      <c r="A15" t="s">
        <v>62</v>
      </c>
      <c r="E15" s="54"/>
      <c r="G15" s="121">
        <v>-5586</v>
      </c>
      <c r="H15" s="80">
        <f t="shared" si="0"/>
        <v>-5586</v>
      </c>
    </row>
    <row r="16" spans="1:8" ht="15">
      <c r="A16" t="s">
        <v>256</v>
      </c>
      <c r="H16" s="34">
        <f t="shared" si="0"/>
        <v>0</v>
      </c>
    </row>
    <row r="17" spans="1:8" ht="15">
      <c r="A17" t="s">
        <v>54</v>
      </c>
      <c r="E17" s="37">
        <v>0</v>
      </c>
      <c r="G17" s="54">
        <v>26885</v>
      </c>
      <c r="H17" s="34">
        <f t="shared" si="0"/>
        <v>26885</v>
      </c>
    </row>
    <row r="18" spans="1:8" ht="15">
      <c r="A18" t="s">
        <v>117</v>
      </c>
      <c r="E18" s="54">
        <v>0</v>
      </c>
      <c r="G18" s="121">
        <v>-5184</v>
      </c>
      <c r="H18" s="80">
        <f t="shared" si="0"/>
        <v>-5184</v>
      </c>
    </row>
    <row r="19" spans="5:8" ht="15">
      <c r="E19" s="37"/>
      <c r="H19" s="34">
        <f t="shared" si="0"/>
        <v>0</v>
      </c>
    </row>
    <row r="20" ht="15">
      <c r="H20" s="34"/>
    </row>
    <row r="21" spans="1:8" ht="15.75" thickBot="1">
      <c r="A21" t="s">
        <v>239</v>
      </c>
      <c r="B21" s="15"/>
      <c r="E21" s="91">
        <f>SUM(E14+E19)</f>
        <v>60000</v>
      </c>
      <c r="F21" s="91">
        <f>SUM(F14+F19)</f>
        <v>1907</v>
      </c>
      <c r="G21" s="91">
        <f>SUM(G14:G20)</f>
        <v>67792</v>
      </c>
      <c r="H21" s="91">
        <f>SUM(E21:G21)</f>
        <v>129699</v>
      </c>
    </row>
    <row r="22" ht="15.75" thickTop="1"/>
    <row r="23" spans="1:8" ht="15">
      <c r="A23" t="s">
        <v>240</v>
      </c>
      <c r="E23" s="34">
        <f>SUM(E21)</f>
        <v>60000</v>
      </c>
      <c r="F23" s="34">
        <f>SUM(F21)</f>
        <v>1907</v>
      </c>
      <c r="G23" s="34">
        <f>SUM(G21)</f>
        <v>67792</v>
      </c>
      <c r="H23" s="34">
        <f>SUM(H21)</f>
        <v>129699</v>
      </c>
    </row>
    <row r="24" spans="7:8" ht="15">
      <c r="G24" s="79"/>
      <c r="H24" s="80"/>
    </row>
    <row r="26" ht="15">
      <c r="A26" t="s">
        <v>256</v>
      </c>
    </row>
    <row r="27" spans="1:8" ht="15">
      <c r="A27" t="s">
        <v>257</v>
      </c>
      <c r="F27" s="121">
        <v>-355</v>
      </c>
      <c r="H27" s="80">
        <f>SUM(F27:G27)</f>
        <v>-355</v>
      </c>
    </row>
    <row r="28" spans="1:8" ht="15">
      <c r="A28" t="s">
        <v>241</v>
      </c>
      <c r="E28" s="80">
        <f>-SUM(G28)</f>
        <v>15000</v>
      </c>
      <c r="F28" s="37"/>
      <c r="G28" s="121">
        <v>-15000</v>
      </c>
      <c r="H28" s="37">
        <f>SUM(E28:G28)</f>
        <v>0</v>
      </c>
    </row>
    <row r="29" spans="1:8" ht="15">
      <c r="A29" t="s">
        <v>54</v>
      </c>
      <c r="B29" s="15"/>
      <c r="G29" s="54">
        <v>36118</v>
      </c>
      <c r="H29" s="34">
        <f>SUM(G29)</f>
        <v>36118</v>
      </c>
    </row>
    <row r="30" spans="1:8" ht="15">
      <c r="A30" t="s">
        <v>117</v>
      </c>
      <c r="B30" s="15"/>
      <c r="G30" s="121">
        <v>-6480</v>
      </c>
      <c r="H30" s="121">
        <f>SUM(G30)</f>
        <v>-6480</v>
      </c>
    </row>
    <row r="31" spans="1:8" ht="15.75" thickBot="1">
      <c r="A31" t="s">
        <v>144</v>
      </c>
      <c r="B31" s="15"/>
      <c r="E31" s="91">
        <f>SUM(E23:E30)</f>
        <v>75000</v>
      </c>
      <c r="F31" s="91">
        <f>SUM(F23:F30)</f>
        <v>1552</v>
      </c>
      <c r="G31" s="91">
        <f>SUM(G23:G30)</f>
        <v>82430</v>
      </c>
      <c r="H31" s="91">
        <f>SUM(H23:H30)</f>
        <v>158982</v>
      </c>
    </row>
    <row r="32" ht="15.75" thickTop="1">
      <c r="B32" s="15"/>
    </row>
    <row r="33" ht="15">
      <c r="A33" s="53" t="s">
        <v>258</v>
      </c>
    </row>
    <row r="35" ht="15">
      <c r="A35" s="189"/>
    </row>
  </sheetData>
  <printOptions/>
  <pageMargins left="0.75" right="0.75" top="1" bottom="1" header="0.5" footer="0.5"/>
  <pageSetup fitToHeight="1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Freddie Yap</dc:creator>
  <cp:keywords/>
  <dc:description/>
  <cp:lastModifiedBy>yvonneng</cp:lastModifiedBy>
  <cp:lastPrinted>2005-05-25T23:10:42Z</cp:lastPrinted>
  <dcterms:created xsi:type="dcterms:W3CDTF">1999-09-21T04:40:59Z</dcterms:created>
  <dcterms:modified xsi:type="dcterms:W3CDTF">2005-05-26T11:34:28Z</dcterms:modified>
  <cp:category/>
  <cp:version/>
  <cp:contentType/>
  <cp:contentStatus/>
</cp:coreProperties>
</file>